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FSSSrvLbLx.Domain.Local\Vol1\Geral\GPAH\10 - Parque Publico de Arrendamento\Aviso\Aviso\"/>
    </mc:Choice>
  </mc:AlternateContent>
  <workbookProtection workbookAlgorithmName="SHA-512" workbookHashValue="8wPklm/YdJ0G4gc+EhTfDUw5D1WcPAhorBWiQaV3o3QQcOHfZRbnbgzW/4dl+xwm8jisfessGlBu9FQLBNOlIA==" workbookSaltValue="9VvX7ILP5tJsw6vWRjwz1w==" workbookSpinCount="100000" lockStructure="1"/>
  <bookViews>
    <workbookView xWindow="0" yWindow="0" windowWidth="28800" windowHeight="11290" tabRatio="865"/>
  </bookViews>
  <sheets>
    <sheet name="Formulário" sheetId="9" r:id="rId1"/>
    <sheet name="Anexo I" sheetId="77" r:id="rId2"/>
    <sheet name="Anexo II" sheetId="39" r:id="rId3"/>
    <sheet name="Anexo III" sheetId="60" r:id="rId4"/>
    <sheet name="NQ" sheetId="54" r:id="rId5"/>
    <sheet name="CO" sheetId="55" r:id="rId6"/>
    <sheet name="Simulador HCC" sheetId="67" state="hidden" r:id="rId7"/>
    <sheet name="Tabelas" sheetId="30" state="hidden" r:id="rId8"/>
  </sheets>
  <externalReferences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2" hidden="1">'Anexo II'!$A$5:$O$155</definedName>
    <definedName name="_xlnm._FilterDatabase" localSheetId="3" hidden="1">'Anexo III'!$A$6:$N$156</definedName>
    <definedName name="_xlnm._FilterDatabase" localSheetId="7" hidden="1">Tabelas!$A$1:$AB$1</definedName>
    <definedName name="_Toc85403521" localSheetId="7">Tabelas!$O$8</definedName>
    <definedName name="aa" localSheetId="1">#REF!</definedName>
    <definedName name="aa">#REF!</definedName>
    <definedName name="CompT0_1a5" localSheetId="1">[1]arrend!$I$15</definedName>
    <definedName name="CompT0_1a5" localSheetId="2">[2]arrend!$I$18</definedName>
    <definedName name="CompT0_1a5" localSheetId="3">[2]arrend!$I$18</definedName>
    <definedName name="CompT0_1a5">#REF!</definedName>
    <definedName name="CompT0_6a10" localSheetId="1">[1]arrend!$I$16</definedName>
    <definedName name="CompT0_6a10" localSheetId="2">[2]arrend!$I$19</definedName>
    <definedName name="CompT0_6a10" localSheetId="3">[2]arrend!$I$19</definedName>
    <definedName name="CompT0_6a10">#REF!</definedName>
    <definedName name="CompT1_1a5" localSheetId="1">[1]arrend!$J$15</definedName>
    <definedName name="CompT1_1a5" localSheetId="2">[2]arrend!$J$18</definedName>
    <definedName name="CompT1_1a5" localSheetId="3">[2]arrend!$J$18</definedName>
    <definedName name="CompT1_1a5">#REF!</definedName>
    <definedName name="CompT1_6a10" localSheetId="1">[1]arrend!$J$16</definedName>
    <definedName name="CompT1_6a10" localSheetId="2">[2]arrend!$J$19</definedName>
    <definedName name="CompT1_6a10" localSheetId="3">[2]arrend!$J$19</definedName>
    <definedName name="CompT1_6a10">#REF!</definedName>
    <definedName name="CompT2_1a5" localSheetId="1">[1]arrend!$K$15</definedName>
    <definedName name="CompT2_1a5" localSheetId="2">[2]arrend!$K$18</definedName>
    <definedName name="CompT2_1a5" localSheetId="3">[2]arrend!$K$18</definedName>
    <definedName name="CompT2_1a5">#REF!</definedName>
    <definedName name="CompT2_6a10" localSheetId="1">[1]arrend!$K$16</definedName>
    <definedName name="CompT2_6a10" localSheetId="2">[2]arrend!$K$19</definedName>
    <definedName name="CompT2_6a10" localSheetId="3">[2]arrend!$K$19</definedName>
    <definedName name="CompT2_6a10">#REF!</definedName>
    <definedName name="CompT3_1a5" localSheetId="1">[1]arrend!$L$15</definedName>
    <definedName name="CompT3_1a5" localSheetId="2">[2]arrend!$L$18</definedName>
    <definedName name="CompT3_1a5" localSheetId="3">[2]arrend!$L$18</definedName>
    <definedName name="CompT3_1a5">#REF!</definedName>
    <definedName name="CompT3_6a10" localSheetId="1">[1]arrend!$L$16</definedName>
    <definedName name="CompT3_6a10" localSheetId="2">[2]arrend!$L$19</definedName>
    <definedName name="CompT3_6a10" localSheetId="3">[2]arrend!$L$19</definedName>
    <definedName name="CompT3_6a10">#REF!</definedName>
    <definedName name="CompT4_1a5" localSheetId="1">[1]arrend!$M$15</definedName>
    <definedName name="CompT4_1a5" localSheetId="2">[2]arrend!$M$18</definedName>
    <definedName name="CompT4_1a5" localSheetId="3">[2]arrend!$M$18</definedName>
    <definedName name="CompT4_1a5">#REF!</definedName>
    <definedName name="CompT4_6a10" localSheetId="1">[1]arrend!$M$16</definedName>
    <definedName name="CompT4_6a10" localSheetId="2">[2]arrend!$M$19</definedName>
    <definedName name="CompT4_6a10" localSheetId="3">[2]arrend!$M$19</definedName>
    <definedName name="CompT4_6a10">#REF!</definedName>
    <definedName name="CompT5_1a5" localSheetId="1">[1]arrend!$N$15</definedName>
    <definedName name="CompT5_1a5" localSheetId="2">[2]arrend!$N$18</definedName>
    <definedName name="CompT5_1a5" localSheetId="3">[2]arrend!$N$18</definedName>
    <definedName name="CompT5_1a5">#REF!</definedName>
    <definedName name="CompT5_6a10" localSheetId="1">[1]arrend!$N$16</definedName>
    <definedName name="CompT5_6a10" localSheetId="2">[2]arrend!$N$19</definedName>
    <definedName name="CompT5_6a10" localSheetId="3">[2]arrend!$N$19</definedName>
    <definedName name="CompT5_6a10">#REF!</definedName>
    <definedName name="CP_HCC" localSheetId="1">[1]HCC!$C$15</definedName>
    <definedName name="CP_HCC">[3]HCC!$C$15</definedName>
    <definedName name="CS" localSheetId="1">[1]HCC!$C$5</definedName>
    <definedName name="CS">[3]HCC!$C$5</definedName>
    <definedName name="DifT0" localSheetId="1">[1]arrend!$I$17</definedName>
    <definedName name="DifT0" localSheetId="2">[2]arrend!$I$17</definedName>
    <definedName name="DifT0" localSheetId="3">[2]arrend!$I$17</definedName>
    <definedName name="DifT0">#REF!</definedName>
    <definedName name="DifT1" localSheetId="1">[1]arrend!$J$17</definedName>
    <definedName name="DifT1" localSheetId="2">[2]arrend!$J$17</definedName>
    <definedName name="DifT1" localSheetId="3">[2]arrend!$J$17</definedName>
    <definedName name="DifT1">#REF!</definedName>
    <definedName name="DifT2" localSheetId="1">[1]arrend!$K$17</definedName>
    <definedName name="DifT2" localSheetId="2">[2]arrend!$K$17</definedName>
    <definedName name="DifT2" localSheetId="3">[2]arrend!$K$17</definedName>
    <definedName name="DifT2">#REF!</definedName>
    <definedName name="DifT3" localSheetId="1">[1]arrend!$L$17</definedName>
    <definedName name="DifT3" localSheetId="2">[2]arrend!$L$17</definedName>
    <definedName name="DifT3" localSheetId="3">[2]arrend!$L$17</definedName>
    <definedName name="DifT3">#REF!</definedName>
    <definedName name="DifT4" localSheetId="1">[1]arrend!$M$17</definedName>
    <definedName name="DifT4" localSheetId="2">[2]arrend!$M$17</definedName>
    <definedName name="DifT4" localSheetId="3">[2]arrend!$M$17</definedName>
    <definedName name="DifT4">#REF!</definedName>
    <definedName name="DifT5" localSheetId="1">[1]arrend!$N$17</definedName>
    <definedName name="DifT5" localSheetId="2">[2]arrend!$N$17</definedName>
    <definedName name="DifT5" localSheetId="3">[2]arrend!$N$17</definedName>
    <definedName name="DifT5">#REF!</definedName>
    <definedName name="InvT0" localSheetId="1">#REF!</definedName>
    <definedName name="InvT0" localSheetId="2">[2]arrend!$I$16</definedName>
    <definedName name="InvT0" localSheetId="3">[2]arrend!$I$16</definedName>
    <definedName name="InvT0">#REF!</definedName>
    <definedName name="InvT1" localSheetId="1">#REF!</definedName>
    <definedName name="InvT1" localSheetId="2">[2]arrend!$J$16</definedName>
    <definedName name="InvT1" localSheetId="3">[2]arrend!$J$16</definedName>
    <definedName name="InvT1">#REF!</definedName>
    <definedName name="InvT2" localSheetId="1">#REF!</definedName>
    <definedName name="InvT2" localSheetId="2">[2]arrend!$K$16</definedName>
    <definedName name="InvT2" localSheetId="3">[2]arrend!$K$16</definedName>
    <definedName name="InvT2">#REF!</definedName>
    <definedName name="InvT3" localSheetId="1">#REF!</definedName>
    <definedName name="InvT3" localSheetId="2">[2]arrend!$L$16</definedName>
    <definedName name="InvT3" localSheetId="3">[2]arrend!$L$16</definedName>
    <definedName name="InvT3">#REF!</definedName>
    <definedName name="InvT4" localSheetId="1">#REF!</definedName>
    <definedName name="InvT4" localSheetId="2">[2]arrend!$M$16</definedName>
    <definedName name="InvT4" localSheetId="3">[2]arrend!$M$16</definedName>
    <definedName name="InvT4">#REF!</definedName>
    <definedName name="InvT5" localSheetId="1">#REF!</definedName>
    <definedName name="InvT5" localSheetId="2">[2]arrend!$N$16</definedName>
    <definedName name="InvT5" localSheetId="3">[2]arrend!$N$16</definedName>
    <definedName name="InvT5">#REF!</definedName>
    <definedName name="IVAintermédio" localSheetId="1">#REF!</definedName>
    <definedName name="IVAintermédio">#REF!</definedName>
    <definedName name="IVAnormal" localSheetId="1">#REF!</definedName>
    <definedName name="IVAnormal">#REF!</definedName>
    <definedName name="IVAreduzido" localSheetId="1">#REF!</definedName>
    <definedName name="IVAreduzido">#REF!</definedName>
    <definedName name="município" localSheetId="1">#REF!</definedName>
    <definedName name="município" localSheetId="2">[2]Parecer!$D$7</definedName>
    <definedName name="município" localSheetId="3">[2]Parecer!$D$7</definedName>
    <definedName name="município" localSheetId="6">Formulário!#REF!</definedName>
    <definedName name="município">Formulário!#REF!</definedName>
    <definedName name="NUTI" localSheetId="1">#REF!</definedName>
    <definedName name="NUTI" localSheetId="2">[2]Parecer!$D$9</definedName>
    <definedName name="NUTI" localSheetId="3">[2]Parecer!$D$9</definedName>
    <definedName name="NUTI">[3]Formulário!$P$9</definedName>
    <definedName name="NUTII" localSheetId="1">#REF!</definedName>
    <definedName name="NUTII" localSheetId="2">[2]Parecer!$D$11</definedName>
    <definedName name="NUTII" localSheetId="3">[2]Parecer!$D$11</definedName>
    <definedName name="NUTII_2011" localSheetId="1">#REF!</definedName>
    <definedName name="NUTII_2011" localSheetId="2">[2]Parecer!$Q$11</definedName>
    <definedName name="NUTII_2011" localSheetId="3">[2]Parecer!$Q$11</definedName>
    <definedName name="NUTIII" localSheetId="1">#REF!</definedName>
    <definedName name="NUTIII" localSheetId="2">[2]Parecer!$D$13</definedName>
    <definedName name="NUTIII" localSheetId="3">[2]Parecer!$D$13</definedName>
    <definedName name="NUTIII_2011" localSheetId="1">#REF!</definedName>
    <definedName name="NUTIII_2011" localSheetId="2">[2]Parecer!$Q$13</definedName>
    <definedName name="NUTIII_2011" localSheetId="3">[2]Parecer!$Q$13</definedName>
    <definedName name="P25_BD" localSheetId="1">[1]!Table485052[P25]</definedName>
    <definedName name="P25_BD">[1]!Table485052[P25]</definedName>
    <definedName name="P26abcde" localSheetId="1">[1]!Table4850[P26abcde]</definedName>
    <definedName name="P26abcde">[1]!Table4850[P26abcde]</definedName>
    <definedName name="P26aM" localSheetId="1">[1]!Table48[P26aM]</definedName>
    <definedName name="P26aM">[1]!Table48[P26aM]</definedName>
    <definedName name="_xlnm.Print_Area" localSheetId="1">'Anexo I'!$A$1:$D$30</definedName>
    <definedName name="_xlnm.Print_Area" localSheetId="2">'Anexo II'!$A$1:$O$156</definedName>
    <definedName name="_xlnm.Print_Area" localSheetId="3">'Anexo III'!$A$1:$O$157</definedName>
    <definedName name="_xlnm.Print_Area" localSheetId="5">CO!$B$1:$J$43</definedName>
    <definedName name="_xlnm.Print_Area" localSheetId="0">Formulário!$A$1:$N$55</definedName>
    <definedName name="_xlnm.Print_Area" localSheetId="4">NQ!$B$1:$G$157</definedName>
    <definedName name="_xlnm.Print_Area" localSheetId="6">'Simulador HCC'!$B$1:$V$19</definedName>
    <definedName name="_xlnm.Print_Titles" localSheetId="1">'Anexo I'!$1:$6</definedName>
    <definedName name="_xlnm.Print_Titles" localSheetId="2">'Anexo II'!$1:$5</definedName>
    <definedName name="_xlnm.Print_Titles" localSheetId="3">'Anexo III'!$1:$6</definedName>
    <definedName name="_xlnm.Print_Titles" localSheetId="4">NQ!$1:$2</definedName>
    <definedName name="_xlnm.Print_Titles" localSheetId="6">'Simulador HCC'!$1:$1</definedName>
    <definedName name="resto" localSheetId="1">[4]Formulário!$E$7</definedName>
    <definedName name="resto">[4]Formulário!$E$7</definedName>
    <definedName name="SH25_BD" localSheetId="1">[1]!Table5[SH25_BD]</definedName>
    <definedName name="SH25_BD" localSheetId="3">Tabelas!$AB$2:$AB$5</definedName>
    <definedName name="SH25_BD">Tabelas!$AB$2:$AB$5</definedName>
    <definedName name="SH26abc" localSheetId="1">[1]!SHEstado[SH26abc]</definedName>
    <definedName name="SH26abc" localSheetId="3">Tabelas!$R$2:$R$8</definedName>
    <definedName name="SH26abc">Tabelas!$R$2:$R$8</definedName>
    <definedName name="SH26d" localSheetId="1">[1]!Table6[SH26d]</definedName>
    <definedName name="SH26d" localSheetId="3">Tabelas!$X$2:$X$6</definedName>
    <definedName name="SH26d">Tabelas!$X$2:$X$6</definedName>
    <definedName name="SH26e" localSheetId="1">[1]!Table7[SH26e]</definedName>
    <definedName name="SH26e" localSheetId="3">Tabelas!$Z$2:$Z$2</definedName>
    <definedName name="SH26e" localSheetId="6">#REF!</definedName>
    <definedName name="SH26e">Tabelas!$Z$2:$Z$2</definedName>
    <definedName name="ss" localSheetId="1">#REF!</definedName>
    <definedName name="ss">#REF!</definedName>
    <definedName name="VRefRenda" localSheetId="1">[1]arrend!$I$8</definedName>
    <definedName name="VRefRenda" localSheetId="2">[2]arrend!$I$8</definedName>
    <definedName name="VRefRenda" localSheetId="3">[2]arrend!$I$8</definedName>
    <definedName name="VRefRenda">#REF!</definedName>
    <definedName name="VSubRenda" localSheetId="1">[1]arrend!$I$9</definedName>
    <definedName name="VSubRenda" localSheetId="2">[2]arrend!$I$9</definedName>
    <definedName name="VSubRenda" localSheetId="3">[2]arrend!$I$9</definedName>
    <definedName name="VSubRend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7" i="60" l="1"/>
  <c r="D157" i="60" l="1"/>
  <c r="E157" i="60"/>
  <c r="F157" i="60"/>
  <c r="G157" i="60"/>
  <c r="H157" i="60"/>
  <c r="I157" i="60"/>
  <c r="J157" i="60"/>
  <c r="K157" i="60"/>
  <c r="L157" i="60"/>
  <c r="M157" i="60"/>
  <c r="N157" i="60"/>
  <c r="C15" i="67" l="1"/>
  <c r="A156" i="60" l="1"/>
  <c r="A155" i="60"/>
  <c r="A154" i="60"/>
  <c r="A153" i="60"/>
  <c r="A152" i="60"/>
  <c r="A151" i="60"/>
  <c r="A150" i="60"/>
  <c r="A149" i="60"/>
  <c r="A148" i="60"/>
  <c r="A147" i="60"/>
  <c r="A146" i="60"/>
  <c r="A145" i="60"/>
  <c r="A144" i="60"/>
  <c r="A143" i="60"/>
  <c r="A142" i="60"/>
  <c r="A141" i="60"/>
  <c r="A140" i="60"/>
  <c r="A139" i="60"/>
  <c r="A138" i="60"/>
  <c r="A137" i="60"/>
  <c r="A136" i="60"/>
  <c r="A135" i="60"/>
  <c r="A134" i="60"/>
  <c r="A133" i="60"/>
  <c r="A132" i="60"/>
  <c r="A131" i="60"/>
  <c r="A130" i="60"/>
  <c r="A129" i="60"/>
  <c r="A128" i="60"/>
  <c r="A127" i="60"/>
  <c r="A126" i="60"/>
  <c r="A125" i="60"/>
  <c r="A124" i="60"/>
  <c r="A123" i="60"/>
  <c r="A122" i="60"/>
  <c r="A121" i="60"/>
  <c r="A120" i="60"/>
  <c r="A119" i="60"/>
  <c r="A118" i="60"/>
  <c r="A117" i="60"/>
  <c r="A116" i="60"/>
  <c r="A115" i="60"/>
  <c r="A114" i="60"/>
  <c r="A113" i="60"/>
  <c r="A112" i="60"/>
  <c r="A111" i="60"/>
  <c r="A110" i="60"/>
  <c r="A109" i="60"/>
  <c r="A108" i="60"/>
  <c r="A107" i="60"/>
  <c r="A106" i="60"/>
  <c r="A105" i="60"/>
  <c r="A104" i="60"/>
  <c r="A103" i="60"/>
  <c r="A102" i="60"/>
  <c r="A101" i="60"/>
  <c r="A100" i="60"/>
  <c r="A99" i="60"/>
  <c r="A98" i="60"/>
  <c r="A97" i="60"/>
  <c r="A96" i="60"/>
  <c r="A95" i="60"/>
  <c r="A94" i="60"/>
  <c r="A93" i="60"/>
  <c r="A92" i="60"/>
  <c r="A91" i="60"/>
  <c r="A90" i="60"/>
  <c r="A89" i="60"/>
  <c r="A88" i="60"/>
  <c r="A87" i="60"/>
  <c r="A86" i="60"/>
  <c r="A85" i="60"/>
  <c r="A84" i="60"/>
  <c r="A83" i="60"/>
  <c r="A82" i="60"/>
  <c r="A81" i="60"/>
  <c r="A80" i="60"/>
  <c r="A79" i="60"/>
  <c r="A78" i="60"/>
  <c r="A77" i="60"/>
  <c r="A76" i="60"/>
  <c r="A75" i="60"/>
  <c r="A74" i="60"/>
  <c r="A73" i="60"/>
  <c r="A72" i="60"/>
  <c r="A71" i="60"/>
  <c r="A70" i="60"/>
  <c r="A69" i="60"/>
  <c r="A68" i="60"/>
  <c r="A67" i="60"/>
  <c r="A66" i="60"/>
  <c r="A65" i="60"/>
  <c r="A64" i="60"/>
  <c r="A63" i="60"/>
  <c r="A62" i="60"/>
  <c r="A61" i="60"/>
  <c r="A60" i="60"/>
  <c r="A59" i="60"/>
  <c r="A58" i="60"/>
  <c r="A57" i="60"/>
  <c r="A56" i="60"/>
  <c r="A55" i="60"/>
  <c r="A54" i="60"/>
  <c r="A53" i="60"/>
  <c r="A52" i="60"/>
  <c r="A51" i="60"/>
  <c r="A50" i="60"/>
  <c r="A49" i="60"/>
  <c r="A48" i="60"/>
  <c r="A47" i="60"/>
  <c r="A46" i="60"/>
  <c r="A45" i="60"/>
  <c r="A44" i="60"/>
  <c r="A43" i="60"/>
  <c r="A42" i="60"/>
  <c r="A41" i="60"/>
  <c r="A40" i="60"/>
  <c r="A39" i="60"/>
  <c r="A38" i="60"/>
  <c r="A37" i="60"/>
  <c r="A36" i="60"/>
  <c r="A35" i="60"/>
  <c r="A34" i="60"/>
  <c r="A33" i="60"/>
  <c r="A32" i="60"/>
  <c r="A31" i="60"/>
  <c r="A30" i="60"/>
  <c r="A29" i="60"/>
  <c r="A28" i="60"/>
  <c r="A27" i="60"/>
  <c r="A26" i="60"/>
  <c r="A25" i="60"/>
  <c r="A24" i="60"/>
  <c r="A23" i="60"/>
  <c r="A22" i="60"/>
  <c r="A21" i="60"/>
  <c r="A20" i="60"/>
  <c r="A19" i="60"/>
  <c r="A18" i="60"/>
  <c r="A17" i="60"/>
  <c r="A16" i="60"/>
  <c r="A15" i="60"/>
  <c r="A14" i="60"/>
  <c r="A13" i="60"/>
  <c r="A12" i="60"/>
  <c r="A11" i="60"/>
  <c r="A10" i="60"/>
  <c r="A9" i="60"/>
  <c r="A8" i="60"/>
  <c r="A7" i="60"/>
  <c r="O7" i="60" s="1"/>
  <c r="O157" i="60" s="1"/>
  <c r="B312" i="30" l="1"/>
  <c r="G15" i="67" l="1"/>
  <c r="S2" i="30" l="1"/>
  <c r="S3" i="30"/>
  <c r="S4" i="30"/>
  <c r="S5" i="30"/>
  <c r="S6" i="30" s="1"/>
  <c r="S7" i="30"/>
  <c r="A310" i="30" l="1"/>
  <c r="O42" i="9" l="1"/>
  <c r="K42" i="9" s="1"/>
  <c r="C157" i="60" l="1"/>
  <c r="J5" i="55" l="1"/>
  <c r="J30" i="55"/>
  <c r="J23" i="55"/>
  <c r="J16" i="55"/>
  <c r="J10" i="55"/>
  <c r="G147" i="54"/>
  <c r="G142" i="54"/>
  <c r="G140" i="54"/>
  <c r="G136" i="54"/>
  <c r="G130" i="54"/>
  <c r="G126" i="54"/>
  <c r="G118" i="54"/>
  <c r="G114" i="54"/>
  <c r="G110" i="54"/>
  <c r="G106" i="54"/>
  <c r="G103" i="54"/>
  <c r="G99" i="54"/>
  <c r="G93" i="54"/>
  <c r="F92" i="54" s="1"/>
  <c r="G84" i="54"/>
  <c r="G80" i="54"/>
  <c r="G73" i="54"/>
  <c r="G68" i="54"/>
  <c r="G64" i="54"/>
  <c r="G62" i="54"/>
  <c r="G59" i="54"/>
  <c r="G56" i="54"/>
  <c r="G54" i="54"/>
  <c r="G46" i="54"/>
  <c r="G42" i="54"/>
  <c r="G39" i="54"/>
  <c r="G35" i="54"/>
  <c r="G32" i="54"/>
  <c r="G28" i="54"/>
  <c r="E28" i="54"/>
  <c r="G20" i="54"/>
  <c r="G17" i="54"/>
  <c r="G14" i="54"/>
  <c r="G11" i="54"/>
  <c r="G7" i="54"/>
  <c r="F125" i="54" l="1"/>
  <c r="F98" i="54"/>
  <c r="F135" i="54"/>
  <c r="F67" i="54"/>
  <c r="F109" i="54"/>
  <c r="F53" i="54"/>
  <c r="F48" i="54"/>
  <c r="F23" i="54"/>
  <c r="F91" i="54" l="1"/>
  <c r="F151" i="54"/>
  <c r="F153" i="54" l="1"/>
  <c r="I37" i="55" s="1"/>
  <c r="J37" i="55" s="1"/>
  <c r="H39" i="55" s="1"/>
  <c r="E7" i="67" s="1"/>
  <c r="H15" i="67" l="1"/>
  <c r="A2" i="60"/>
  <c r="A2" i="39"/>
  <c r="Q15" i="67" l="1"/>
  <c r="I15" i="67"/>
  <c r="R15" i="67" s="1"/>
  <c r="T15" i="67" l="1"/>
  <c r="U15" i="67"/>
  <c r="S15" i="67"/>
  <c r="V15" i="67" s="1"/>
</calcChain>
</file>

<file path=xl/sharedStrings.xml><?xml version="1.0" encoding="utf-8"?>
<sst xmlns="http://schemas.openxmlformats.org/spreadsheetml/2006/main" count="1272" uniqueCount="793">
  <si>
    <t>Município</t>
  </si>
  <si>
    <t>Alijó</t>
  </si>
  <si>
    <t>Total</t>
  </si>
  <si>
    <t>Oleiros</t>
  </si>
  <si>
    <t>Abrantes</t>
  </si>
  <si>
    <t>Águeda</t>
  </si>
  <si>
    <t>Aguiar da Beira</t>
  </si>
  <si>
    <t>Alandroal</t>
  </si>
  <si>
    <t>Albergaria-a-Velha</t>
  </si>
  <si>
    <t>Albufeira</t>
  </si>
  <si>
    <t>Alcanena</t>
  </si>
  <si>
    <t>Alcobaça</t>
  </si>
  <si>
    <t>Alcochete</t>
  </si>
  <si>
    <t>Alcoutim</t>
  </si>
  <si>
    <t>Alenquer</t>
  </si>
  <si>
    <t>Alfândega da Fé</t>
  </si>
  <si>
    <t>Aljezur</t>
  </si>
  <si>
    <t>Aljustrel</t>
  </si>
  <si>
    <t>Almada</t>
  </si>
  <si>
    <t>Almeida</t>
  </si>
  <si>
    <t>Almeirim</t>
  </si>
  <si>
    <t>Almodôvar</t>
  </si>
  <si>
    <t>Alpiarça</t>
  </si>
  <si>
    <t>Alter do Chão</t>
  </si>
  <si>
    <t>Alvaiázere</t>
  </si>
  <si>
    <t>Alvito</t>
  </si>
  <si>
    <t>Amadora</t>
  </si>
  <si>
    <t>Amarante</t>
  </si>
  <si>
    <t>Amares</t>
  </si>
  <si>
    <t>Anadia</t>
  </si>
  <si>
    <t>Angra do Heroísmo</t>
  </si>
  <si>
    <t>Ansião</t>
  </si>
  <si>
    <t>Arcos de Valdevez</t>
  </si>
  <si>
    <t>Arganil</t>
  </si>
  <si>
    <t>Armamar</t>
  </si>
  <si>
    <t>Arouca</t>
  </si>
  <si>
    <t>Arraiolos</t>
  </si>
  <si>
    <t>Arronches</t>
  </si>
  <si>
    <t>Arruda dos Vinhos</t>
  </si>
  <si>
    <t>Aveiro</t>
  </si>
  <si>
    <t>Avis</t>
  </si>
  <si>
    <t>Azambuja</t>
  </si>
  <si>
    <t>Baião</t>
  </si>
  <si>
    <t>Barcelos</t>
  </si>
  <si>
    <t>Barrancos</t>
  </si>
  <si>
    <t>Barreiro</t>
  </si>
  <si>
    <t>Batalha</t>
  </si>
  <si>
    <t>Beja</t>
  </si>
  <si>
    <t>Belmonte</t>
  </si>
  <si>
    <t>Benavente</t>
  </si>
  <si>
    <t>Bombarral</t>
  </si>
  <si>
    <t>Borba</t>
  </si>
  <si>
    <t>Boticas</t>
  </si>
  <si>
    <t>Braga</t>
  </si>
  <si>
    <t>Bragança</t>
  </si>
  <si>
    <t>Cabeceiras de Basto</t>
  </si>
  <si>
    <t>Cadaval</t>
  </si>
  <si>
    <t>Caldas da Rainha</t>
  </si>
  <si>
    <t>Calheta [R.A.A.]</t>
  </si>
  <si>
    <t>Calheta [R.A.M.]</t>
  </si>
  <si>
    <t>Câmara de Lobos</t>
  </si>
  <si>
    <t>Caminha</t>
  </si>
  <si>
    <t>Campo Maior</t>
  </si>
  <si>
    <t>Cantanhede</t>
  </si>
  <si>
    <t>Carrazeda de Ansiães</t>
  </si>
  <si>
    <t>Carregal do Sal</t>
  </si>
  <si>
    <t>Cartaxo</t>
  </si>
  <si>
    <t>Cascais</t>
  </si>
  <si>
    <t>Castanheira de Pêra</t>
  </si>
  <si>
    <t>Castelo Branco</t>
  </si>
  <si>
    <t>Castelo de Paiva</t>
  </si>
  <si>
    <t>Castelo de Vide</t>
  </si>
  <si>
    <t>Castro Daire</t>
  </si>
  <si>
    <t>Castro Marim</t>
  </si>
  <si>
    <t>Castro Verde</t>
  </si>
  <si>
    <t>Celorico da Beira</t>
  </si>
  <si>
    <t>Celorico de Basto</t>
  </si>
  <si>
    <t>Chamusca</t>
  </si>
  <si>
    <t>Chaves</t>
  </si>
  <si>
    <t>Cinfães</t>
  </si>
  <si>
    <t>Coimbra</t>
  </si>
  <si>
    <t>Condeixa-a-Nova</t>
  </si>
  <si>
    <t>Constância</t>
  </si>
  <si>
    <t>Coruche</t>
  </si>
  <si>
    <t>Corvo</t>
  </si>
  <si>
    <t>Covilhã</t>
  </si>
  <si>
    <t>Crato</t>
  </si>
  <si>
    <t>Cuba</t>
  </si>
  <si>
    <t>Elvas</t>
  </si>
  <si>
    <t>Entroncamento</t>
  </si>
  <si>
    <t>Espinho</t>
  </si>
  <si>
    <t>Esposende</t>
  </si>
  <si>
    <t>Estarreja</t>
  </si>
  <si>
    <t>Estremoz</t>
  </si>
  <si>
    <t>Évora</t>
  </si>
  <si>
    <t>Fafe</t>
  </si>
  <si>
    <t>Faro</t>
  </si>
  <si>
    <t>Felgueiras</t>
  </si>
  <si>
    <t>Ferreira do Alentejo</t>
  </si>
  <si>
    <t>Ferreira do Zêzere</t>
  </si>
  <si>
    <t>Figueira da Foz</t>
  </si>
  <si>
    <t>Figueira de Castelo Rodrigo</t>
  </si>
  <si>
    <t>Figueiró dos Vinhos</t>
  </si>
  <si>
    <t>Fornos de Algodres</t>
  </si>
  <si>
    <t>Freixo de Espada à Cinta</t>
  </si>
  <si>
    <t>Fronteira</t>
  </si>
  <si>
    <t>Funchal</t>
  </si>
  <si>
    <t>Fundão</t>
  </si>
  <si>
    <t>Gavião</t>
  </si>
  <si>
    <t>Góis</t>
  </si>
  <si>
    <t>Golegã</t>
  </si>
  <si>
    <t>Gondomar</t>
  </si>
  <si>
    <t>Gouveia</t>
  </si>
  <si>
    <t>Grândola</t>
  </si>
  <si>
    <t>Guarda</t>
  </si>
  <si>
    <t>Guimarães</t>
  </si>
  <si>
    <t>Horta</t>
  </si>
  <si>
    <t>Idanha-a-Nova</t>
  </si>
  <si>
    <t>Ílhavo</t>
  </si>
  <si>
    <t>Lagoa</t>
  </si>
  <si>
    <t>Lagoa [R.A.A.]</t>
  </si>
  <si>
    <t>Lagos</t>
  </si>
  <si>
    <t>Lajes das Flores</t>
  </si>
  <si>
    <t>Lajes do Pico</t>
  </si>
  <si>
    <t>Lamego</t>
  </si>
  <si>
    <t>Leiria</t>
  </si>
  <si>
    <t>Lisboa</t>
  </si>
  <si>
    <t>Loulé</t>
  </si>
  <si>
    <t>Loures</t>
  </si>
  <si>
    <t>Lourinhã</t>
  </si>
  <si>
    <t>Lousã</t>
  </si>
  <si>
    <t>Lousada</t>
  </si>
  <si>
    <t>Mação</t>
  </si>
  <si>
    <t>Macedo de Cavaleiros</t>
  </si>
  <si>
    <t>Machico</t>
  </si>
  <si>
    <t>Madalena</t>
  </si>
  <si>
    <t>Mafra</t>
  </si>
  <si>
    <t>Maia</t>
  </si>
  <si>
    <t>Mangualde</t>
  </si>
  <si>
    <t>Manteigas</t>
  </si>
  <si>
    <t>Marco de Canaveses</t>
  </si>
  <si>
    <t>Marinha Grande</t>
  </si>
  <si>
    <t>Marvão</t>
  </si>
  <si>
    <t>Matosinhos</t>
  </si>
  <si>
    <t>Mealhada</t>
  </si>
  <si>
    <t>Mêda</t>
  </si>
  <si>
    <t>Melgaço</t>
  </si>
  <si>
    <t>Mértola</t>
  </si>
  <si>
    <t>Mesão Frio</t>
  </si>
  <si>
    <t>Mira</t>
  </si>
  <si>
    <t>Miranda do Corvo</t>
  </si>
  <si>
    <t>Miranda do Douro</t>
  </si>
  <si>
    <t>Mirandela</t>
  </si>
  <si>
    <t>Mogadouro</t>
  </si>
  <si>
    <t>Moimenta da Beira</t>
  </si>
  <si>
    <t>Moita</t>
  </si>
  <si>
    <t>Monção</t>
  </si>
  <si>
    <t>Monchique</t>
  </si>
  <si>
    <t>Mondim de Basto</t>
  </si>
  <si>
    <t>Monforte</t>
  </si>
  <si>
    <t>Montalegre</t>
  </si>
  <si>
    <t>Montemor-o-Novo</t>
  </si>
  <si>
    <t>Montemor-o-Velho</t>
  </si>
  <si>
    <t>Montijo</t>
  </si>
  <si>
    <t>Mora</t>
  </si>
  <si>
    <t>Mortágua</t>
  </si>
  <si>
    <t>Moura</t>
  </si>
  <si>
    <t>Mourão</t>
  </si>
  <si>
    <t>Murça</t>
  </si>
  <si>
    <t>Murtosa</t>
  </si>
  <si>
    <t>Nazaré</t>
  </si>
  <si>
    <t>Nelas</t>
  </si>
  <si>
    <t>Nisa</t>
  </si>
  <si>
    <t>Nordeste</t>
  </si>
  <si>
    <t>Óbidos</t>
  </si>
  <si>
    <t>Odemira</t>
  </si>
  <si>
    <t>Odivelas</t>
  </si>
  <si>
    <t>Oeiras</t>
  </si>
  <si>
    <t>Olhão</t>
  </si>
  <si>
    <t>Oliveira de Azeméis</t>
  </si>
  <si>
    <t>Oliveira de Frades</t>
  </si>
  <si>
    <t>Oliveira do Bairro</t>
  </si>
  <si>
    <t>Oliveira do Hospital</t>
  </si>
  <si>
    <t>Ourém</t>
  </si>
  <si>
    <t>Ourique</t>
  </si>
  <si>
    <t>Ovar</t>
  </si>
  <si>
    <t>Paços de Ferreira</t>
  </si>
  <si>
    <t>Palmela</t>
  </si>
  <si>
    <t>Pampilhosa da Serra</t>
  </si>
  <si>
    <t>Paredes</t>
  </si>
  <si>
    <t>Paredes de Coura</t>
  </si>
  <si>
    <t>Pedrógão Grande</t>
  </si>
  <si>
    <t>Penacova</t>
  </si>
  <si>
    <t>Penafiel</t>
  </si>
  <si>
    <t>Penalva do Castelo</t>
  </si>
  <si>
    <t>Penamacor</t>
  </si>
  <si>
    <t>Penedono</t>
  </si>
  <si>
    <t>Penela</t>
  </si>
  <si>
    <t>Peniche</t>
  </si>
  <si>
    <t>Peso da Régua</t>
  </si>
  <si>
    <t>Pinhel</t>
  </si>
  <si>
    <t>Pombal</t>
  </si>
  <si>
    <t>Ponta Delgada</t>
  </si>
  <si>
    <t>Ponta do Sol</t>
  </si>
  <si>
    <t>Ponte da Barca</t>
  </si>
  <si>
    <t>Ponte de Lima</t>
  </si>
  <si>
    <t>Ponte de Sor</t>
  </si>
  <si>
    <t>Portalegre</t>
  </si>
  <si>
    <t>Portel</t>
  </si>
  <si>
    <t>Portimão</t>
  </si>
  <si>
    <t>Porto</t>
  </si>
  <si>
    <t>Porto de Mós</t>
  </si>
  <si>
    <t>Porto Moniz</t>
  </si>
  <si>
    <t>Porto Santo</t>
  </si>
  <si>
    <t>Póvoa de Lanhoso</t>
  </si>
  <si>
    <t>Póvoa de Varzim</t>
  </si>
  <si>
    <t>Povoação</t>
  </si>
  <si>
    <t>Proença-a-Nova</t>
  </si>
  <si>
    <t>Redondo</t>
  </si>
  <si>
    <t>Reguengos de Monsaraz</t>
  </si>
  <si>
    <t>Resende</t>
  </si>
  <si>
    <t>Ribeira Brava</t>
  </si>
  <si>
    <t>Ribeira de Pena</t>
  </si>
  <si>
    <t>Ribeira Grande</t>
  </si>
  <si>
    <t>Rio Maior</t>
  </si>
  <si>
    <t>Sabrosa</t>
  </si>
  <si>
    <t>Sabugal</t>
  </si>
  <si>
    <t>Salvaterra de Magos</t>
  </si>
  <si>
    <t>Santa Comba Dão</t>
  </si>
  <si>
    <t>Santa Cruz</t>
  </si>
  <si>
    <t>Santa Cruz da Graciosa</t>
  </si>
  <si>
    <t>Santa Cruz das Flores</t>
  </si>
  <si>
    <t>Santa Maria da Feira</t>
  </si>
  <si>
    <t>Santa Marta de Penaguião</t>
  </si>
  <si>
    <t>Santana</t>
  </si>
  <si>
    <t>Santarém</t>
  </si>
  <si>
    <t>Santiago do Cacém</t>
  </si>
  <si>
    <t>Santo Tirso</t>
  </si>
  <si>
    <t>São Brás de Alportel</t>
  </si>
  <si>
    <t>São João da Madeira</t>
  </si>
  <si>
    <t>São João da Pesqueira</t>
  </si>
  <si>
    <t>São Pedro do Sul</t>
  </si>
  <si>
    <t>São Roque do Pico</t>
  </si>
  <si>
    <t>São Vicente</t>
  </si>
  <si>
    <t>Sardoal</t>
  </si>
  <si>
    <t>Sátão</t>
  </si>
  <si>
    <t>Seia</t>
  </si>
  <si>
    <t>Seixal</t>
  </si>
  <si>
    <t>Sernancelhe</t>
  </si>
  <si>
    <t>Serpa</t>
  </si>
  <si>
    <t>Sertã</t>
  </si>
  <si>
    <t>Sesimbra</t>
  </si>
  <si>
    <t>Setúbal</t>
  </si>
  <si>
    <t>Sever do Vouga</t>
  </si>
  <si>
    <t>Silves</t>
  </si>
  <si>
    <t>Sines</t>
  </si>
  <si>
    <t>Sintra</t>
  </si>
  <si>
    <t>Sobral de Monte Agraço</t>
  </si>
  <si>
    <t>Soure</t>
  </si>
  <si>
    <t>Sousel</t>
  </si>
  <si>
    <t>Tábua</t>
  </si>
  <si>
    <t>Tabuaço</t>
  </si>
  <si>
    <t>Tarouca</t>
  </si>
  <si>
    <t>Tavira</t>
  </si>
  <si>
    <t>Terras de Bouro</t>
  </si>
  <si>
    <t>Tomar</t>
  </si>
  <si>
    <t>Tondela</t>
  </si>
  <si>
    <t>Torre de Moncorvo</t>
  </si>
  <si>
    <t>Torres Novas</t>
  </si>
  <si>
    <t>Torres Vedras</t>
  </si>
  <si>
    <t>Trancoso</t>
  </si>
  <si>
    <t>Trofa</t>
  </si>
  <si>
    <t>Vagos</t>
  </si>
  <si>
    <t>Vale de Cambra</t>
  </si>
  <si>
    <t>Valença</t>
  </si>
  <si>
    <t>Valongo</t>
  </si>
  <si>
    <t>Valpaços</t>
  </si>
  <si>
    <t>Velas</t>
  </si>
  <si>
    <t>Vendas Novas</t>
  </si>
  <si>
    <t>Viana do Alentejo</t>
  </si>
  <si>
    <t>Viana do Castelo</t>
  </si>
  <si>
    <t>Vidigueira</t>
  </si>
  <si>
    <t>Vieira do Minho</t>
  </si>
  <si>
    <t>Vila da Praia da Vitória</t>
  </si>
  <si>
    <t>Vila de Rei</t>
  </si>
  <si>
    <t>Vila do Bispo</t>
  </si>
  <si>
    <t>Vila do Conde</t>
  </si>
  <si>
    <t>Vila do Porto</t>
  </si>
  <si>
    <t>Vila Flor</t>
  </si>
  <si>
    <t>Vila Franca de Xira</t>
  </si>
  <si>
    <t>Vila Franca do Campo</t>
  </si>
  <si>
    <t>Vila Nova da Barquinha</t>
  </si>
  <si>
    <t>Vila Nova de Cerveira</t>
  </si>
  <si>
    <t>Vila Nova de Famalicão</t>
  </si>
  <si>
    <t>Vila Nova de Foz Côa</t>
  </si>
  <si>
    <t>Vila Nova de Gaia</t>
  </si>
  <si>
    <t>Vila Nova de Paiva</t>
  </si>
  <si>
    <t>Vila Nova de Poiares</t>
  </si>
  <si>
    <t>Vila Pouca de Aguiar</t>
  </si>
  <si>
    <t>Vila Real</t>
  </si>
  <si>
    <t>Vila Real de Santo António</t>
  </si>
  <si>
    <t>Vila Velha de Ródão</t>
  </si>
  <si>
    <t>Vila Verde</t>
  </si>
  <si>
    <t>Vila Viçosa</t>
  </si>
  <si>
    <t>Vimioso</t>
  </si>
  <si>
    <t>Vinhais</t>
  </si>
  <si>
    <t>Viseu</t>
  </si>
  <si>
    <t>Vizela</t>
  </si>
  <si>
    <t>Vouzela</t>
  </si>
  <si>
    <t>Designação</t>
  </si>
  <si>
    <t>T0</t>
  </si>
  <si>
    <t>T1</t>
  </si>
  <si>
    <t>T2</t>
  </si>
  <si>
    <t>T3</t>
  </si>
  <si>
    <t>T4</t>
  </si>
  <si>
    <t>T5</t>
  </si>
  <si>
    <t>% Máx Comp Vref</t>
  </si>
  <si>
    <t>Não</t>
  </si>
  <si>
    <t>Sim</t>
  </si>
  <si>
    <t>-</t>
  </si>
  <si>
    <t>VRef</t>
  </si>
  <si>
    <t>% Máx Comp Vinv</t>
  </si>
  <si>
    <t>Tipo de Beneficiário</t>
  </si>
  <si>
    <t>Descrição completa</t>
  </si>
  <si>
    <t>Misericórdias, instituições particulares de solidariedade social, cooperativas de habitação e construção, pessoas coletivas de direito público ou privado de utilidade pública administrativa ou de reconhecido interesse público e entidades gestoras de casas de abrigo e respostas de acolhimento para requerentes e beneficiários de proteção internacional, da Rede de Apoio a Vítimas de Violência Doméstica e de pessoas em situação de sem-abrigo</t>
  </si>
  <si>
    <t>(…) municípios (…)</t>
  </si>
  <si>
    <t>O Estado, através da DGTF, as Regiões Autónomas e municípios *, bem como associações de municípios constituídas para efeito de resolução conjunta de situações de carência habitacional existentes nos respetivos territórios e ou de promoção de soluções habitacionais conjuntas para as mesmas
* destacado acima</t>
  </si>
  <si>
    <t>Associações de moradores e cooperativas de habitação e construção, conforme disposto no artigo 11.º</t>
  </si>
  <si>
    <t>Os proprietários de frações ou prédios situados em núcleos degradados, conforme disposto no artigo 12.º</t>
  </si>
  <si>
    <t>Empresas públicas, entidades públicas empresariais ou institutos públicos das administrações central, regional e local, incluindo as empresas municipais, com atribuições e competências de promoção e ou de gestão de prédios e frações destinados a habitação</t>
  </si>
  <si>
    <t>pessoas que preencham os requisitos de acesso ao 1.º Direito, isoladamente ou enquanto titulares de um agregado</t>
  </si>
  <si>
    <t>SH26d</t>
  </si>
  <si>
    <t>SH26e</t>
  </si>
  <si>
    <t>SH26abc</t>
  </si>
  <si>
    <t>COD</t>
  </si>
  <si>
    <t>SH25_BD</t>
  </si>
  <si>
    <t>Arrendamento para subarrendamento - art.º 29.º b)</t>
  </si>
  <si>
    <t>Reabilitação de frações ou de prédios habitacionais - art.º 29.º b)</t>
  </si>
  <si>
    <t>Construção de prédios ou empreendimentos habitacionais - art.º 29.º b)</t>
  </si>
  <si>
    <t>Aquisição, reabilitação ou construção de prédios ou frações destinadas a equipamentos complementares de apoio social - art.º 29.º b)</t>
  </si>
  <si>
    <t>Reabilitação de frações e prédios habitacionais - art.º 29.º c) i)</t>
  </si>
  <si>
    <t>Aquisição de frações e prédios habitacionais - art.º 29.º c) ii)</t>
  </si>
  <si>
    <t>Aquisição e reabilitação de frações e prédios habitacionais - art.º 29.º c) ii)</t>
  </si>
  <si>
    <t>Construção de prédios ou empreendimentos habitacionais - art.º 29.º c) iv)</t>
  </si>
  <si>
    <t>Aquisição e ou reabilitação, ou construção de prédios ou frações destinados a equipamentos complementares integrados em empreendimentos habitacionais financiados ao abrigo do 1.º Direito - art.º 29.º c) v)</t>
  </si>
  <si>
    <t>Reabilitação de frações ou prédios habitacionais de que sejam titulares - art.º 29.º d)</t>
  </si>
  <si>
    <t>Autopromoção / Construção de habitação - art.º 29.º a) i)</t>
  </si>
  <si>
    <t>Reabilitação de habitação de que sejam titulares - art.º 29.º a) ii)</t>
  </si>
  <si>
    <t>Aquisição de habitação - art.º 29.º a) iii)</t>
  </si>
  <si>
    <t>Aquisição e reabilitação de habitação - art.º 29.º a) iii)</t>
  </si>
  <si>
    <t>Reabilitação de frações ou prédios habitacionais de que sejam proprietárias ou superficiárias, a destinar a unidades residenciais</t>
  </si>
  <si>
    <t>Encargo com os moradores de núcleos degradados a que se refere o n.º 7 do artigo 12.º</t>
  </si>
  <si>
    <t>Aquisição de terrenos e reabilitação de prédios neles existentes</t>
  </si>
  <si>
    <t>clicar para consultar</t>
  </si>
  <si>
    <t>Aquisição de frações ou prédios para destinar a habitação - art.º 29.º b)</t>
  </si>
  <si>
    <t>Aquisição e reabilitação de frações ou prédios para destinar a habitação - art.º 29.º b)</t>
  </si>
  <si>
    <t>email</t>
  </si>
  <si>
    <t>Não aplicável</t>
  </si>
  <si>
    <t>Tipologia</t>
  </si>
  <si>
    <t>Habitação</t>
  </si>
  <si>
    <t>Equipamento</t>
  </si>
  <si>
    <t>Fiscalização</t>
  </si>
  <si>
    <t>Projetos</t>
  </si>
  <si>
    <t>Estacionamentos</t>
  </si>
  <si>
    <t>Arrecadação</t>
  </si>
  <si>
    <t>Comércio</t>
  </si>
  <si>
    <t>Tipo de área</t>
  </si>
  <si>
    <t>REQUISITOS LEGAIS</t>
  </si>
  <si>
    <t>CANDIDATURA</t>
  </si>
  <si>
    <t>ENTIDADE BENEFICIÁRIA</t>
  </si>
  <si>
    <t>NIF:</t>
  </si>
  <si>
    <t>Designação:</t>
  </si>
  <si>
    <t>Tipo de entidade:</t>
  </si>
  <si>
    <t>Identificação:</t>
  </si>
  <si>
    <t>Arrendamento para subarrendamento</t>
  </si>
  <si>
    <t>Reabilitação</t>
  </si>
  <si>
    <t>Construção</t>
  </si>
  <si>
    <t>Aquisição</t>
  </si>
  <si>
    <t>Aquisição e Reabilitação</t>
  </si>
  <si>
    <t>AVALIAÇÃO DO NÍVEL DE QUALIDADE DE
EMPREENDIMENTOS DE HABITAÇÃO DE CUSTO CONTROLADO</t>
  </si>
  <si>
    <t>0.</t>
  </si>
  <si>
    <t>Habitação em moradia</t>
  </si>
  <si>
    <t>1.</t>
  </si>
  <si>
    <t xml:space="preserve">EDIFÍCIO </t>
  </si>
  <si>
    <t>Pontuação</t>
  </si>
  <si>
    <t>Avaliação</t>
  </si>
  <si>
    <t>Do item</t>
  </si>
  <si>
    <t>Máxima</t>
  </si>
  <si>
    <t>Verificação</t>
  </si>
  <si>
    <t>Resultado</t>
  </si>
  <si>
    <t>1.1</t>
  </si>
  <si>
    <t>Iluminação dos espaços de circulação comum *</t>
  </si>
  <si>
    <t>a)</t>
  </si>
  <si>
    <t>b)</t>
  </si>
  <si>
    <t>Iluminação com fontes de energia renovável</t>
  </si>
  <si>
    <t>c)</t>
  </si>
  <si>
    <t>Iluminação LED</t>
  </si>
  <si>
    <t>1.2</t>
  </si>
  <si>
    <t>Ventilação dos espaços de circulação comum *</t>
  </si>
  <si>
    <t xml:space="preserve">Ventilação natural </t>
  </si>
  <si>
    <t>Ventilação forçada com fontes de energia renovável</t>
  </si>
  <si>
    <t>1.3</t>
  </si>
  <si>
    <t>Mobilidade de baixo impacte ambiental</t>
  </si>
  <si>
    <t>Parque para veículos com postos de carregamento elétricos **</t>
  </si>
  <si>
    <t>Lugares de estacionamento para veículos (bicicletas, motociclos, etc) **</t>
  </si>
  <si>
    <t>1.4</t>
  </si>
  <si>
    <t>Materiais de baixo impacte ambiental</t>
  </si>
  <si>
    <t>Aplicação sistemática de materiais com certificação ambiental - baixo impacto ambiental/alto aproveitamento na reciclagem). Acabamentos e elementos construtivos não estruturais - Estimativa &gt;= 30%</t>
  </si>
  <si>
    <t>Aplicação sistemática de materiais com certificação ambiental - baixo impacto ambiental/alto aproveitamento na reciclagem). Acabamentos e elementos construtivos não estruturais - Estimativa &gt;= 15%</t>
  </si>
  <si>
    <t>1.5</t>
  </si>
  <si>
    <t>Recursos hidricos</t>
  </si>
  <si>
    <t>Utilização de equipamentos eficientes (torneiras com redutor; uso de torneiras com sensores; autoclismo de dupla descarga) **</t>
  </si>
  <si>
    <t>Utilização de águas pluviais para consumo secundário **</t>
  </si>
  <si>
    <t>Subtotal</t>
  </si>
  <si>
    <t>2.</t>
  </si>
  <si>
    <t xml:space="preserve">HABITAÇÕES </t>
  </si>
  <si>
    <t>2.1</t>
  </si>
  <si>
    <t>Forma e localização dos compartimentos</t>
  </si>
  <si>
    <t>A organização espacial promove a separação entre zona social e privada (proximidade de sala e cozinha servida por WC) **</t>
  </si>
  <si>
    <t>Os compartimentos têm formas e dimensões regulares que facilitam a sua utilização e a colocação do mobiliário **</t>
  </si>
  <si>
    <t>Os elementos salientes das paredes (e.g., pilares, ductos, equipamentos fixos) não prejudicam a sua utilização e a colocação do mobiliário **</t>
  </si>
  <si>
    <t>2.2</t>
  </si>
  <si>
    <t>Localização dos vãos</t>
  </si>
  <si>
    <t>Paredes opostas</t>
  </si>
  <si>
    <t>Paredes contíguas</t>
  </si>
  <si>
    <t>2.3</t>
  </si>
  <si>
    <t>Iluminação natural</t>
  </si>
  <si>
    <t>Pelo menos 30% dos compartimentos habitáveis com exposição a Sul ou 50% com exposiçao a nascente/sul/poente **</t>
  </si>
  <si>
    <t>Existe iluminação natural em pelo menos uma IS **</t>
  </si>
  <si>
    <t>Existe iluminação natural de espaços de circulação **</t>
  </si>
  <si>
    <t>2.4</t>
  </si>
  <si>
    <t>Tratamento de roupa</t>
  </si>
  <si>
    <t>Estendal em espaço autónomo não contíguo à cozinha (lavandaria)</t>
  </si>
  <si>
    <t>Estendal em espaço autónomo contíguo à cozinha (marquise)</t>
  </si>
  <si>
    <t>2.5</t>
  </si>
  <si>
    <r>
      <t xml:space="preserve">Espaços exteriores de uso comum ou privado </t>
    </r>
    <r>
      <rPr>
        <sz val="11"/>
        <color theme="1"/>
        <rFont val="Calibri Light"/>
        <family val="2"/>
      </rPr>
      <t>(aplica-se áreas médias por fogo)</t>
    </r>
  </si>
  <si>
    <t>Logradouro, terraço ou varanda com área &gt;= 10 m²</t>
  </si>
  <si>
    <t>Logradouro, terraço ou varanda com área &gt;= 4 m²</t>
  </si>
  <si>
    <t>Logradouro, terraço ou varanda com área &gt;= 2,5 m²</t>
  </si>
  <si>
    <t>2.6</t>
  </si>
  <si>
    <t>Arrumos (integrados na fração, aplica-se áreas médias por fogo)</t>
  </si>
  <si>
    <t>Arrumos com área maior que:
1,0m² no T0, 1,5m² no T1, 2,5m² no T2, 3,5m² no T3, 4,0m² no T4, e 4,5m² no T5</t>
  </si>
  <si>
    <t>3.</t>
  </si>
  <si>
    <t xml:space="preserve">CONSTRUÇÃO </t>
  </si>
  <si>
    <t>3.1</t>
  </si>
  <si>
    <t>ELEMENTOS PRIMÁRIOS</t>
  </si>
  <si>
    <t>3.1.1</t>
  </si>
  <si>
    <t>Fundações</t>
  </si>
  <si>
    <t>Projeto baseado em estudo geotécnico ou reabilitação de edifícios sem ampliação</t>
  </si>
  <si>
    <t>3.1.2</t>
  </si>
  <si>
    <t>Estrutura</t>
  </si>
  <si>
    <t>Reticulada de betão armado ou metálica</t>
  </si>
  <si>
    <t xml:space="preserve">Fungiforme (maciça ou aligeirada)     </t>
  </si>
  <si>
    <t>3.1.3</t>
  </si>
  <si>
    <t>Paredes das divisórias interiores dos fogos</t>
  </si>
  <si>
    <t>Alvenaria de tijolo ou bloco com espessura final de 15 cm ou superior</t>
  </si>
  <si>
    <t>Alvenaria em bloco de gesso ou placas de gesso cartonado e espessura final de 10 cm ou superior</t>
  </si>
  <si>
    <t>3.1.4</t>
  </si>
  <si>
    <t>Paredes de separação entre fogos e/ou zonas comuns</t>
  </si>
  <si>
    <t>Alvenaria dupla</t>
  </si>
  <si>
    <t>3.1.5</t>
  </si>
  <si>
    <t>Coberturas</t>
  </si>
  <si>
    <t>Inclinada</t>
  </si>
  <si>
    <t>Plana invertida</t>
  </si>
  <si>
    <t>3.2</t>
  </si>
  <si>
    <t>ELEMENTOS SECUNDÁRIOS</t>
  </si>
  <si>
    <t>3.2.1</t>
  </si>
  <si>
    <t>Vãos exteriores dos fogos caixilharias</t>
  </si>
  <si>
    <t>Alumínio com rutura térmica</t>
  </si>
  <si>
    <t>Alumínio termolacado ou madeira</t>
  </si>
  <si>
    <t>Alumínio anodizado a cor ou em PVC</t>
  </si>
  <si>
    <t>d)</t>
  </si>
  <si>
    <t>Sistema oscilobatente **</t>
  </si>
  <si>
    <t>3.2.2</t>
  </si>
  <si>
    <t>Elementos de proteção dos vãos exteriores</t>
  </si>
  <si>
    <t>Portadas e Persianas exteriores em madeira/alumínio</t>
  </si>
  <si>
    <t>Estores de enrolar em alumínio</t>
  </si>
  <si>
    <t>Persianas exteriores ou estores de enrolar em PVC</t>
  </si>
  <si>
    <t>Persianas ou portadas interiores</t>
  </si>
  <si>
    <t>e)</t>
  </si>
  <si>
    <t>Persianas ou estores com isolamento térmico integrado **</t>
  </si>
  <si>
    <t>f)</t>
  </si>
  <si>
    <t>Palas / lajes sombreadoras nos vãos orientados a Sul com profundidade mínima de 0,60 m **</t>
  </si>
  <si>
    <t>3.2.3</t>
  </si>
  <si>
    <t>Portas de patim ou de edifício unifamiliar</t>
  </si>
  <si>
    <t>Madeira maciça / contraplacado maciço</t>
  </si>
  <si>
    <t>Alumínio termolacado, ferro ou aço, régua perimetral em madeira e interior alveolado, alumínio anodizado colorido ou PVC</t>
  </si>
  <si>
    <t>Sistema contra intrusão (porta blindada e fechadura de segurança) **</t>
  </si>
  <si>
    <t>3.2.4</t>
  </si>
  <si>
    <t>Roupeiros</t>
  </si>
  <si>
    <t>Roupeiros fixos nos quartos **</t>
  </si>
  <si>
    <t>Roupeiros fixos nos espaços de circulação **</t>
  </si>
  <si>
    <t>CONSTRUÇÃO  (continuação)</t>
  </si>
  <si>
    <t>3.3</t>
  </si>
  <si>
    <t>ACABAMENTOS</t>
  </si>
  <si>
    <t>3.3.1</t>
  </si>
  <si>
    <t>Revestimento exterior em paredes</t>
  </si>
  <si>
    <t>Fachada ventilada com revestimento de pedra, metálico multicamada ou derivado de madeira, ou outros materiais com certificação de durabilidade &gt;=10 anos</t>
  </si>
  <si>
    <t>Tijolo maciço, bloco à vista ou metálico (chapa de alumínio lacada), ou outros materiais com certificação de durabilidade &gt;=10 anos</t>
  </si>
  <si>
    <t>Azulejo, ladrilho cerâmico ou ETICS</t>
  </si>
  <si>
    <t>Tradicional de ligantes hidráulicos com pintura de qualidade superior</t>
  </si>
  <si>
    <t>Monomassas ou barramento sobre reboco</t>
  </si>
  <si>
    <t>3.3.2</t>
  </si>
  <si>
    <t>Revestimento interior em paredes e tetos</t>
  </si>
  <si>
    <t>3.3.2.1</t>
  </si>
  <si>
    <t>Zonas secas dos fogos</t>
  </si>
  <si>
    <t>Tradicional de ligantes hidráulicos acabado em estuque de gesso</t>
  </si>
  <si>
    <t xml:space="preserve">Estuques sintéticos ou gessos projetados </t>
  </si>
  <si>
    <t>Painéis de gesso cartonado</t>
  </si>
  <si>
    <t>3.3.2.2</t>
  </si>
  <si>
    <t>Zonas húmidas dos fogos</t>
  </si>
  <si>
    <t xml:space="preserve">Pedra ou revestimentos cerâmicos até ao teto </t>
  </si>
  <si>
    <t>Pedra ou revestimentos cerâmicos até à verga da porta</t>
  </si>
  <si>
    <t>3.3.2.3</t>
  </si>
  <si>
    <t>Revestimento em paredes de caixas de escada e patamares comuns</t>
  </si>
  <si>
    <t xml:space="preserve">Barramento à base de polímeros sintéticos (em emulsão aquosa), com cor incorporada e elevada resistência à abrasão </t>
  </si>
  <si>
    <t>Mosaico cerâmico</t>
  </si>
  <si>
    <t>3.3.3</t>
  </si>
  <si>
    <t>Revestimento interior de pisos e rodapés</t>
  </si>
  <si>
    <t>3.3.3.1</t>
  </si>
  <si>
    <t>Tacos de madeira ou soalho flutuante com classificação AC 4, AC5 ou AC6, ou outros materiais com certificação de durabilidade &gt;=10 anos</t>
  </si>
  <si>
    <t>Cortiça, piso de madeira com camada superior em madeira natural não inferior a 2,5 mm, ou outros materiais com certificação de durabilidade &gt;=5 anos</t>
  </si>
  <si>
    <t>Mosaico cerâmico, grés ou soalho flutuante  com classificação inferior AC4</t>
  </si>
  <si>
    <t>3.3.3.2</t>
  </si>
  <si>
    <t>Pedra, ou outros materiais com certificação de durabilidade &gt;=10 anos</t>
  </si>
  <si>
    <t>Mosaico de grés, ou outros materiais com certificação de durabilidade &gt;=10 anos</t>
  </si>
  <si>
    <t>3.3.3.3</t>
  </si>
  <si>
    <r>
      <t xml:space="preserve">Escadas e patamares dos espaços comuns </t>
    </r>
    <r>
      <rPr>
        <sz val="11"/>
        <color theme="1"/>
        <rFont val="Calibri Light"/>
        <family val="2"/>
      </rPr>
      <t>*</t>
    </r>
  </si>
  <si>
    <t>Pedra ou madeira</t>
  </si>
  <si>
    <t>Marmorite, mosaico cerâmico ou de grés</t>
  </si>
  <si>
    <t>3.4</t>
  </si>
  <si>
    <t>EQUIPAMENTO DAS HABITAÇÕES</t>
  </si>
  <si>
    <t>3.4.1</t>
  </si>
  <si>
    <t>Armários de cozinha</t>
  </si>
  <si>
    <t>Bancada com extensão maior que 2,20 m (inclui bancadas de trabalho e lava-louça)</t>
  </si>
  <si>
    <t>Armários superiores com extensão maior que 1,20 m</t>
  </si>
  <si>
    <t>Tampo de bancada em pedra ou derivado **</t>
  </si>
  <si>
    <t>3.4.2</t>
  </si>
  <si>
    <t>Equipamentos de cozinha</t>
  </si>
  <si>
    <t>Fogão (ou placa e forno) **</t>
  </si>
  <si>
    <t>Frigorifico **</t>
  </si>
  <si>
    <t>Máquina de lavar louça **</t>
  </si>
  <si>
    <t>Equipamento para aquecimento de águas domésticas (esquentador, cilindro ou caldeira) **</t>
  </si>
  <si>
    <t>3.5</t>
  </si>
  <si>
    <t>INSTALAÇÕES</t>
  </si>
  <si>
    <t>3.5.1</t>
  </si>
  <si>
    <t>Instalações de água</t>
  </si>
  <si>
    <t>Tubagem multicamada ou cobre</t>
  </si>
  <si>
    <t>Tubagem em polipropileno copolímero (PP-R) ou aço inox</t>
  </si>
  <si>
    <t>Rede com retorno **</t>
  </si>
  <si>
    <t>3.5.2</t>
  </si>
  <si>
    <t>Instalação de esgoto doméstico</t>
  </si>
  <si>
    <t>Tubagem acessível</t>
  </si>
  <si>
    <t>3.5.3</t>
  </si>
  <si>
    <t>Ventilação</t>
  </si>
  <si>
    <t>Ventilação mecânica</t>
  </si>
  <si>
    <t xml:space="preserve">Ventilação natural conjunta </t>
  </si>
  <si>
    <t>Ventilação natural separada, através de vão na parede exterior ou conduta de ventilação individual</t>
  </si>
  <si>
    <t>Ventilação reforçada por sistema de extração na cobertura com apoio de ventilador estático-mecânico **</t>
  </si>
  <si>
    <t>3.5.4</t>
  </si>
  <si>
    <t>Instalações especiais *</t>
  </si>
  <si>
    <t>Rede de águas integrando grupo hidropressor **</t>
  </si>
  <si>
    <t>Rede de águas integrando depósito **</t>
  </si>
  <si>
    <t>Pré-instalação para aquecimento central ou equipamento para aquecimento **</t>
  </si>
  <si>
    <t>Classificação = 0,1 x [Total da pontuação (1)+(2)+(3)]</t>
  </si>
  <si>
    <t>O projetista: __________________________________________________    Data:            /          /</t>
  </si>
  <si>
    <t>AVALIAÇÃO DO COEFICIENTE OPERACIONAL DE
EMPREENDIMENTOS DE HABITAÇÃO DE CUSTO CONTROLADO</t>
  </si>
  <si>
    <t>Caraterísticas do Terreno (pontuação comulativa)</t>
  </si>
  <si>
    <t>A configuração do lote é irregular e apresenta um declive com desnivel superior a 1 piso</t>
  </si>
  <si>
    <t>A configuração do lote é irregular</t>
  </si>
  <si>
    <t>Localização no Tecido Urbano</t>
  </si>
  <si>
    <t>O empreendimento está inserido numa ARU em vigor</t>
  </si>
  <si>
    <t>O empreendimento desenvolve-se na continuidade de zona urbana</t>
  </si>
  <si>
    <t>O empreendimento desenvolve-se em zona de expansão urbana</t>
  </si>
  <si>
    <t>Dimensão do Empreendimento</t>
  </si>
  <si>
    <t>Até 8 fogos</t>
  </si>
  <si>
    <t>de 9 a 30 fogos</t>
  </si>
  <si>
    <t>de 31 a 80 fogos</t>
  </si>
  <si>
    <t>Mais de 80 fogos</t>
  </si>
  <si>
    <t>Tipo de Edifício</t>
  </si>
  <si>
    <t>Unifamiliar ou multifamiliar até 2 pisos</t>
  </si>
  <si>
    <t>Multifamiliar com 2 a 4 pisos</t>
  </si>
  <si>
    <t>Multifamiliar de 5 a 8 pisos</t>
  </si>
  <si>
    <t>Multifamiliar com mais de 8 pisos</t>
  </si>
  <si>
    <t>Dimensão Média das Habitações</t>
  </si>
  <si>
    <t>Área média até 72 m2</t>
  </si>
  <si>
    <t>Área média entre 72 e 94 m2</t>
  </si>
  <si>
    <t>Área média entre 94 e 116 m2</t>
  </si>
  <si>
    <t>Mais de 116m2</t>
  </si>
  <si>
    <t>Nível de Qualidade</t>
  </si>
  <si>
    <t>Características dos edifícios, das habitações e da construção</t>
  </si>
  <si>
    <t>COEFICIENTE OPERACIONAL</t>
  </si>
  <si>
    <t>O projetista: __________________________________________________    Data:           /          /</t>
  </si>
  <si>
    <t>Column1</t>
  </si>
  <si>
    <t>Artigo Matricial conforme caderneta predial</t>
  </si>
  <si>
    <t>Descrição Conservatória do Registo Predial</t>
  </si>
  <si>
    <t>Publicitação</t>
  </si>
  <si>
    <t>Atos Notariais</t>
  </si>
  <si>
    <t>Certificações Energéticas</t>
  </si>
  <si>
    <t>Registos</t>
  </si>
  <si>
    <t>Código Postal</t>
  </si>
  <si>
    <t>Identificação prédio ou fração (conforme propriedade horizontal ou desginação que permita a identificação)</t>
  </si>
  <si>
    <t>FORMULÁRIO DE CANDIDATURA PLANO DE RECUPERAÇÃO E RESILIÊNCIA</t>
  </si>
  <si>
    <t>Coeficiente localização do IMI (consultar link acima)</t>
  </si>
  <si>
    <t>Quem verifica os requisitos candidaturas PRR</t>
  </si>
  <si>
    <r>
      <t>a)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O Estado, através da DGTF, e os municípios, bem como as juntas de freguesia e associações de municípios; </t>
    </r>
  </si>
  <si>
    <r>
      <t>b)</t>
    </r>
    <r>
      <rPr>
        <b/>
        <sz val="7"/>
        <color rgb="FFF7CAAC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Empresas públicas, entidades públicas empresariais ou institutos públicos das administrações central, regional e local, incluindo as empresas municipais, com atribuições e competências de promoção e ou de gestão de prédios e frações destinados a habitação;</t>
    </r>
  </si>
  <si>
    <r>
      <t>c)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Misericórdias, instituições particulares de solidariedade social, cooperativas de habitação e construção, pessoas coletivas de direito público ou privado de utilidade pública administrativa ou de reconhecido interesse público e entidades gestoras de casas de abrigo e respostas de acolhimento para requerentes e beneficiários de proteção internacional, da Rede de Apoio a Vítimas de Violência Doméstica e de pessoas em situação de sem-abrigo;</t>
    </r>
    <r>
      <rPr>
        <sz val="12"/>
        <color rgb="FF303030"/>
        <rFont val="Calibri"/>
        <family val="2"/>
        <scheme val="minor"/>
      </rPr>
      <t xml:space="preserve"> </t>
    </r>
  </si>
  <si>
    <r>
      <t>d)</t>
    </r>
    <r>
      <rPr>
        <b/>
        <sz val="7"/>
        <color rgb="FFF7CAAC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Associações de moradores e cooperativas de habitação e construção, no caso dos núcleos precários a que se refere o artigo 11.º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do Decreto-Lei n.º 37/2018;</t>
    </r>
  </si>
  <si>
    <r>
      <t>e)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Os proprietários de frações ou prédios situados em núcleos degradados, conforme disposto no artigo 12.º do Decreto-Lei n.º 37/2018.</t>
    </r>
  </si>
  <si>
    <t>Descrição de aviso PRR</t>
  </si>
  <si>
    <r>
      <t>1.1.1.</t>
    </r>
    <r>
      <rPr>
        <sz val="7"/>
        <color rgb="FFC00000"/>
        <rFont val="Times New Roman"/>
        <family val="1"/>
      </rPr>
      <t xml:space="preserve">        </t>
    </r>
    <r>
      <rPr>
        <b/>
        <sz val="14"/>
        <color rgb="FFC00000"/>
        <rFont val="Calibri Light"/>
        <family val="2"/>
      </rPr>
      <t>Beneficiário Direto do 1º Direito (BD1D)</t>
    </r>
  </si>
  <si>
    <t xml:space="preserve">Pelas EP referidas </t>
  </si>
  <si>
    <t>município competente</t>
  </si>
  <si>
    <t>Data e assinatura do Município</t>
  </si>
  <si>
    <t>VERIFICAÇÃO PELO MUNICÍPIO DOS REQUISITOS NOS TERMOS DO NÚMERO 3.3.2, DO AVISO</t>
  </si>
  <si>
    <t>Identificação prédio ou fração (conforme propriedade horizontal ou designação que permita a identificação)</t>
  </si>
  <si>
    <t>Código da freguesia</t>
  </si>
  <si>
    <t>Morada (designação e n.º de polícia)</t>
  </si>
  <si>
    <t>Resposta Sim ou não</t>
  </si>
  <si>
    <t>Indicação se cumpre os requisitos gerais de acesso a financiamento PRR (apenas se a resposta for "Sim", a todas as questões)</t>
  </si>
  <si>
    <t>Fase em que é obrigatória a apresentação dos elementos.</t>
  </si>
  <si>
    <t>Um ficheiro pdf para cada Certificado Energético nomeado com número do artigo matricial e fração a que respeita.</t>
  </si>
  <si>
    <t>No caso de obras de construção já finalizadas, Certificados de Eficiência Energética dos edifícios ou frações habitacionais.</t>
  </si>
  <si>
    <t>CR7.</t>
  </si>
  <si>
    <t>Contrato de empreitada e visto do Tribunal de Contas (se sujeito a visto); Em caso de aplicação de dispensa de redução a escrito do contrato de empreitada (alínea d) art.º 95 do CCP) - proposta/orçamento</t>
  </si>
  <si>
    <t>CR5.</t>
  </si>
  <si>
    <t>Cronograma de execução física e financeira do investimento compatível com a consignação dos trabalhos físicos no prazo máximo de 1 ano após notificação do IHRU da aprovação do financiamento e com a conclusão das obras até 31 de março de 2026, contendo indicadores de realização e de resultado que permitam monitorizar a execução da operação e o cumprimento dos resultados previstos.</t>
  </si>
  <si>
    <t>CR4.</t>
  </si>
  <si>
    <t>Programa preliminar ou, no caso de não haver lugar a este, declaração da entidade beneficiária, demonstrando que estão asseguradas as condições para o cumprimento dos requisitos de melhoria do desempenho energético nas obras de reabilitação e, no caso de construção, do cumprimento do requisito de eficiência energética e de procura de energia primária inferior em, pelo menos, 20 % ao requisito NZEB, bem como da correspondente certificação.</t>
  </si>
  <si>
    <t>CR3.</t>
  </si>
  <si>
    <t>Dispensável caso a versão final do projeto já tenha sido submetida ao IHRU para efeito de homologação no regime de Habitação a Custos Controlados. Nesse caso, indicar apenas a data e a referência do ofício que acompanhou o projeto a considerar.</t>
  </si>
  <si>
    <t xml:space="preserve">Projeto de arquitectura (Nos casos construção ou reabilitação caso as áreas brutas habitacionais sejam novas ou alteradas. Deverá incluir lista de fogos, tipologias e áreas brutas habitacionais respetivas; as peças desenhadas deverão estar em formato digital dwf ou dwg.) </t>
  </si>
  <si>
    <t>CR2.</t>
  </si>
  <si>
    <t>Comprovativo de contratatação do projeto ou, não sendo necessário projeto, do empreiteiro, conforme comprovado através do envio do contrato de empreitada.</t>
  </si>
  <si>
    <t>CR1.</t>
  </si>
  <si>
    <t>CR.</t>
  </si>
  <si>
    <t>Aquisição de terrenos, edifícios ou frações</t>
  </si>
  <si>
    <t>Um ficheiro pdf para cada CPU nomeado com número do artigo matricial e fração a que respeita.</t>
  </si>
  <si>
    <t>Proposta de faseamento da execução das soluções habitacionais, quando pretendida, e respetiva programação;</t>
  </si>
  <si>
    <t>Pode ser remetido após comunicação da aprovação da candidatura.</t>
  </si>
  <si>
    <t>Identificação da conta bancária para efeito da transferência dos apoios através do IBAN e comprovativo de titularidade.</t>
  </si>
  <si>
    <t>Comprovativo de autorização de consulta da situação contributiva na Segurança Social</t>
  </si>
  <si>
    <t>Identificação do representante da entidade beneficiária para efeito da contratação do apoio e respetivo documento habilitante.</t>
  </si>
  <si>
    <t>Elementos de identificação da entidade (NIF, NIPC, código da certidão permanente e estatutos)</t>
  </si>
  <si>
    <t>Identificação da entidade beneficiária</t>
  </si>
  <si>
    <t>1.2.</t>
  </si>
  <si>
    <t>1.1.</t>
  </si>
  <si>
    <t>OBSERVAÇÕES</t>
  </si>
  <si>
    <t>N.º</t>
  </si>
  <si>
    <t>Em falta</t>
  </si>
  <si>
    <t>Entregue</t>
  </si>
  <si>
    <t>Comprovativo de autorização de consulta da situação tributária na AT, ou autorização de consulta ao IHRU (NIF 501460888)</t>
  </si>
  <si>
    <t>Logo que disponível, no limite até 90 dias após conclusão da obra ou aquisição</t>
  </si>
  <si>
    <t>Até ao 1º desembolso</t>
  </si>
  <si>
    <t>Com o assinatura do contrato</t>
  </si>
  <si>
    <t xml:space="preserve">Declara-se que a presente candidatura  cumpre os requisitos do Aviso, assim como os requisitos legais conforme Anexo 1 - Requisitos legais)
</t>
  </si>
  <si>
    <t>ANEXO II - Identificação dos fogos objeto do financiamento</t>
  </si>
  <si>
    <r>
      <t xml:space="preserve">ANEXO III - Estrutura de custos do pedido de financiamento (apenas despesas elegíveis referentes aos fogos - </t>
    </r>
    <r>
      <rPr>
        <b/>
        <sz val="12"/>
        <color rgb="FFFF0000"/>
        <rFont val="Calibri Light"/>
        <family val="2"/>
        <scheme val="major"/>
      </rPr>
      <t>valores sem IVA</t>
    </r>
    <r>
      <rPr>
        <b/>
        <sz val="12"/>
        <color theme="1"/>
        <rFont val="Calibri Light"/>
        <family val="2"/>
        <scheme val="major"/>
      </rPr>
      <t>)</t>
    </r>
  </si>
  <si>
    <t xml:space="preserve">ANEXO I  - REQUISITOS LEGAIS </t>
  </si>
  <si>
    <t>ANEXO I - Requisitos Legais</t>
  </si>
  <si>
    <t>Tipo de contrato</t>
  </si>
  <si>
    <t>Habitação própria e permanente</t>
  </si>
  <si>
    <t>Arrendamento apoiado</t>
  </si>
  <si>
    <t>Renda condicionada</t>
  </si>
  <si>
    <t>Com a submissão da candidatura</t>
  </si>
  <si>
    <t>Preenchimento do Anexo III do formulário de candidatura.</t>
  </si>
  <si>
    <t>Um ficheiro pdf para cada CRP nomeado com número do artigo matricial e fração a que respeita, conforme aplicável.</t>
  </si>
  <si>
    <t>Contrato de compra e venda, contrato promessa de compra e venda (CPCV) ou comprovativo da decisão do orgão competente da entidade beneficiária sobre a aquisição.</t>
  </si>
  <si>
    <t>Quando a candidatura inclui aquisição do terreno, indicar se este está infraestruturado ou se o pedido de financiamento inclui a infraestruturação.</t>
  </si>
  <si>
    <t>No caso de obras de reabilitação já finalizadas, Certificados de Eficiência Energética dos edifícios ou frações habitacionais emitidos antes e depois das obras, que atestem uma melhoria de, pelo menos, 10 % em relação ao indicador de desempenho de Aquecimento ou de Arrefecimento.</t>
  </si>
  <si>
    <t>CR8.</t>
  </si>
  <si>
    <t>Fase</t>
  </si>
  <si>
    <t>Verificação pelo município</t>
  </si>
  <si>
    <t>Entregue e verificado pelo município</t>
  </si>
  <si>
    <t>Telefone</t>
  </si>
  <si>
    <t>Preço do terreno</t>
  </si>
  <si>
    <r>
      <t xml:space="preserve">Elementos de instrução </t>
    </r>
    <r>
      <rPr>
        <b/>
        <i/>
        <u/>
        <sz val="11"/>
        <color theme="1"/>
        <rFont val="Calibri Light"/>
        <family val="2"/>
        <scheme val="major"/>
      </rPr>
      <t>necessários à Formalização da Candidatura</t>
    </r>
  </si>
  <si>
    <r>
      <t xml:space="preserve">ANEXO III - Estrutura de custos do pedido de financiamento (apenas despesas elegíveis - </t>
    </r>
    <r>
      <rPr>
        <i/>
        <sz val="11"/>
        <color rgb="FFFF0000"/>
        <rFont val="Calibri Light"/>
        <family val="2"/>
        <scheme val="major"/>
      </rPr>
      <t>valores sem IVA</t>
    </r>
    <r>
      <rPr>
        <i/>
        <sz val="11"/>
        <color theme="1"/>
        <rFont val="Calibri Light"/>
        <family val="2"/>
        <scheme val="major"/>
      </rPr>
      <t>)</t>
    </r>
  </si>
  <si>
    <t xml:space="preserve">Conclusão sobre os requisitos gerais de acesso ao PRR - </t>
  </si>
  <si>
    <t>NQ e CO - Para operações com custos elegíveis superiores a 1.000 euros/m2</t>
  </si>
  <si>
    <t>Aquisição de terrenos e construção de prédio ou de empreendimento habitacional - art.º 29.º b)</t>
  </si>
  <si>
    <t>Rendas reduzidas por efeito de programas especiais.</t>
  </si>
  <si>
    <t>Tipologias</t>
  </si>
  <si>
    <t>Tipo de Entidade</t>
  </si>
  <si>
    <t>coeficiente</t>
  </si>
  <si>
    <t>ENTIDADE PÚBLICA</t>
  </si>
  <si>
    <t>VARIÁVEIS PARA DETERMINAÇÃO DO CUSTO DE PROMOÇÃO (CP)</t>
  </si>
  <si>
    <t>COOPERATIVA</t>
  </si>
  <si>
    <t>EMPRESA</t>
  </si>
  <si>
    <t>Certificação ambiental (máx 15%)</t>
  </si>
  <si>
    <t>» clicar para consultar</t>
  </si>
  <si>
    <t>Localização (CR)</t>
  </si>
  <si>
    <t>Região Autónoma da Madeira</t>
  </si>
  <si>
    <t>CR - é o coeficiente regional, sendo igual a 1 para empreendimentos situados no Continente e 1,20 para empreendimentos situados nas Regiões Autónomas da Madeira e dos Açores;</t>
  </si>
  <si>
    <t>CO (entre 1 e 1,12)</t>
  </si>
  <si>
    <t>Preencher NQ e CO ou estimar um valor entre 1 e 1,12) - CO - é o coeficiente operacional, sendo fixado entre 1 e 1,12, pelo IHRU, I. P., caso a caso, de acordo com critérios definidos por despacho do membro do Governo responsável pela área da habitação;</t>
  </si>
  <si>
    <t>CL - é o coeficiente de localização definido no artigo 42.º do Código do Imposto Municipal sobre Imóveis, aprovado pelo Decreto-Lei n.º 287/2003, de 12 de novembro, na redação atual;</t>
  </si>
  <si>
    <t>CA (Índice de Preços Habitação INE)</t>
  </si>
  <si>
    <t>CA - é o coeficiente de atualização do valor do terreno, sendo igual ao Índice de Preços da Habitação para Portugal, divulgado pelo Instituto Nacional de Estatística.</t>
  </si>
  <si>
    <t>Propriedade plena ( S/N)</t>
  </si>
  <si>
    <t>sim</t>
  </si>
  <si>
    <t>Direito de superfície (em anos)</t>
  </si>
  <si>
    <t>CS atualizado indice INE</t>
  </si>
  <si>
    <t>Parâmetros de cálculo</t>
  </si>
  <si>
    <t>Área brutas</t>
  </si>
  <si>
    <t>Preços finais</t>
  </si>
  <si>
    <t>Período de referência dos dados</t>
  </si>
  <si>
    <t>Índice de custo de construção de habitação nova (Base - 2015)</t>
  </si>
  <si>
    <t>CS *</t>
  </si>
  <si>
    <t>VT** x CT*** (€/m²)
VT = (CL * 270 - 230) * CA/100, com o valor mínimo de 40</t>
  </si>
  <si>
    <t>CP = CS * 1,30 * CR * CO + VT * CT (€/m²)
 custo de promoção</t>
  </si>
  <si>
    <t>CPa (€/m²)
custo de promoção partes acessórias</t>
  </si>
  <si>
    <t>Habitação
(m2)</t>
  </si>
  <si>
    <t>Lugar de estacionamento
 (m2)</t>
  </si>
  <si>
    <t>Boxe de estacionamento
 (m2)</t>
  </si>
  <si>
    <t>Garagem individual
 (m2)</t>
  </si>
  <si>
    <t>Arrecadação
 (m2)</t>
  </si>
  <si>
    <t>Lugar de estacionamento (€/un)</t>
  </si>
  <si>
    <t>Boxe de estacionamento (€/un)</t>
  </si>
  <si>
    <t>Garagem individual (€/un)</t>
  </si>
  <si>
    <t>Arrecadação (€/un)</t>
  </si>
  <si>
    <t>*CS - é o custo de referência por metro quadrado de área bruta estabelecido de acordo com o n.º 9.º atualizado mensalmente com base no índice de custo de construção de habitação nova, divulgado pelo Instituto Nacional de Estatística, correspondendo a base 100 a 670 euros.</t>
  </si>
  <si>
    <t>*** - CT - é o coeficiente relativo à titularidade do terreno, sendo 1 no caso de terreno em propriedade plena, ou, no caso de terreno em direito de superfície, variável entre 0 e 0,8, conforme definido nas alíneas f), g) e h) do artigo 13.º do Código do Imposto Municipal sobre as Transmissões Onerosas de Imóveis, aprovado pelo Decreto-Lei n.º 287/2003, de 12 de novembro, na redação atual;</t>
  </si>
  <si>
    <t>** - VT - é o valor do terreno;</t>
  </si>
  <si>
    <t>Lugar do estacionamento</t>
  </si>
  <si>
    <t xml:space="preserve">Boxe de estacionamento
</t>
  </si>
  <si>
    <t>Garagem individual</t>
  </si>
  <si>
    <t>Nº Candidatura:</t>
  </si>
  <si>
    <t>Área bruta privativa da habitação conforme caderneta predial (m²)</t>
  </si>
  <si>
    <t>Áreas brutas - Portaria 65/2019, atual redação (m²)</t>
  </si>
  <si>
    <t>Tipo de contrato de arrendamento</t>
  </si>
  <si>
    <t>Segurança em Obra</t>
  </si>
  <si>
    <r>
      <t xml:space="preserve">Empreitadas </t>
    </r>
    <r>
      <rPr>
        <b/>
        <sz val="10"/>
        <color rgb="FFFF0000"/>
        <rFont val="Calibri Light"/>
        <family val="2"/>
        <scheme val="major"/>
      </rPr>
      <t>edificação</t>
    </r>
    <r>
      <rPr>
        <b/>
        <sz val="10"/>
        <color theme="1"/>
        <rFont val="Calibri Light"/>
        <family val="2"/>
        <scheme val="major"/>
      </rPr>
      <t xml:space="preserve">
(apenas elegível para contratos de empreitada celebrados a partir de 2020-02-01)
</t>
    </r>
  </si>
  <si>
    <r>
      <t xml:space="preserve">Empreitadas </t>
    </r>
    <r>
      <rPr>
        <b/>
        <sz val="10"/>
        <color rgb="FFFF0000"/>
        <rFont val="Calibri Light"/>
        <family val="2"/>
        <scheme val="major"/>
      </rPr>
      <t>infraestruturas</t>
    </r>
    <r>
      <rPr>
        <b/>
        <sz val="10"/>
        <color theme="1"/>
        <rFont val="Calibri Light"/>
        <family val="2"/>
        <scheme val="major"/>
      </rPr>
      <t xml:space="preserve">
(apenas elegível para contratos de empreitada celebrados a partir de 2020-02-01)</t>
    </r>
  </si>
  <si>
    <t>Trabalhos com acessibilidades e de sustentabilidade ambiental</t>
  </si>
  <si>
    <t>Fornecimentos com acessibilidades e de sustentabilidade ambiental</t>
  </si>
  <si>
    <t>Elementos cadastrais</t>
  </si>
  <si>
    <t>Identificação das habitações</t>
  </si>
  <si>
    <t>Un. residencial</t>
  </si>
  <si>
    <t>Continente</t>
  </si>
  <si>
    <t>NUTS I</t>
  </si>
  <si>
    <t>Região Autónoma dos Açores</t>
  </si>
  <si>
    <t>Áreas por tipologia</t>
  </si>
  <si>
    <t>Taxa normal</t>
  </si>
  <si>
    <t>Taxa reduzida</t>
  </si>
  <si>
    <t>https://www.ine.pt/xportal/xmain?xpid=INE&amp;xpgid=ine_indicadores&amp;indOcorrCod=0009484&amp;contexto=bd&amp;selTab=tab2&amp;xlang=pt</t>
  </si>
  <si>
    <t>Rua de São Domingos, n.º 33</t>
  </si>
  <si>
    <t>Coeficiente de Localização</t>
  </si>
  <si>
    <t>ü</t>
  </si>
  <si>
    <t>NQ e NO</t>
  </si>
  <si>
    <t>Aceitar</t>
  </si>
  <si>
    <t>Não aceitar</t>
  </si>
  <si>
    <t>Temos pena</t>
  </si>
  <si>
    <t>Perfeito</t>
  </si>
  <si>
    <t>Ponto focal do município PPHCC:</t>
  </si>
  <si>
    <t>Investimento RE‐C02‐i05 ‐ Parque Público de Habitação a Custos Acessíveis - Aviso N.º 01/CO2‐i05/2022</t>
  </si>
  <si>
    <t>Empresa municipal</t>
  </si>
  <si>
    <t>Juntas de freguesia</t>
  </si>
  <si>
    <t>Associação de municípios</t>
  </si>
  <si>
    <t>Tipo de solução</t>
  </si>
  <si>
    <t>Aquisição de imóveis e subsquente construção ou reabilitação</t>
  </si>
  <si>
    <t>1) Tem por objeto soluções habitacionais destinadas ao arrendamento com rendas acessíveis?</t>
  </si>
  <si>
    <t>Não Aplicável</t>
  </si>
  <si>
    <t>2) O projeto evidencia sustentabilidade económico-financeira capaz de garantir o retorno dos capitais mutuados, ou caso não exista sustentabilidade económico-financeira, assume o compromisso de afetação ao projeto de receitas com outras origens?</t>
  </si>
  <si>
    <t>3) A programação é compatível com a consignação dos trabalhos no prazo máximo de 1 ano após notificação do IHRU da aprovação do financiamento, com a conclusão das obras até 31 de março de 2026 e entrega das habitações até 2026-06-30?</t>
  </si>
  <si>
    <t>3.1) Data prevista de consignação?</t>
  </si>
  <si>
    <t>3.2) Data prevista de conclusão:</t>
  </si>
  <si>
    <t>3.3) Data prevista de entrega das habitações</t>
  </si>
  <si>
    <r>
      <t xml:space="preserve">5) Em caso de </t>
    </r>
    <r>
      <rPr>
        <b/>
        <i/>
        <sz val="11"/>
        <color theme="1"/>
        <rFont val="Calibri Light"/>
        <family val="2"/>
        <scheme val="major"/>
      </rPr>
      <t>Reabilitação ou Construção</t>
    </r>
    <r>
      <rPr>
        <i/>
        <sz val="11"/>
        <color theme="1"/>
        <rFont val="Calibri Light"/>
        <family val="2"/>
        <scheme val="major"/>
      </rPr>
      <t xml:space="preserve">:  Estão asseguradas as condições para o cumprimento dos requisitos do princípio “Não prejudicar significativamente”, em termos de reutilização, reciclagem e recuperação de materiais e de melhoria do desempenho energético nas obras de reabilitação e, no caso de construção, do cumprimento do requisito de eficiência energética e de procura de energia primária inferior em, pelo menos, 20 % ao requisito NZEB, bem como da correspondente certificação; </t>
    </r>
  </si>
  <si>
    <t>6) Confirmo que não existe cumulação dos apoios, conforme requisito do Aviso?</t>
  </si>
  <si>
    <t>Preço de aquisição</t>
  </si>
  <si>
    <t>1.3.</t>
  </si>
  <si>
    <t>1.4.</t>
  </si>
  <si>
    <t>1.5.</t>
  </si>
  <si>
    <t>Declaração referente ao cumprimento das obrigações principais de acordo com o Aviso N.º 01/CO2‐i05/2022 - Anexo 2 c).</t>
  </si>
  <si>
    <t>Declaração referente ao cumprimento das obrigações principais de acordo com o Aviso N.º 01/CO2‐i05/2022 - Anexo 2 e).</t>
  </si>
  <si>
    <t>Estimativa dos montantes globais de investimento necessários e do valor das correspondentes despesas elegíveis - Anexo III</t>
  </si>
  <si>
    <t>Elementos instrutórios da operação</t>
  </si>
  <si>
    <t>Não dispensa a consulta da legislação aplicável. O IHRU poderá solicitar informações ou elementos complementares.</t>
  </si>
  <si>
    <t>3.2.</t>
  </si>
  <si>
    <t>3.1.</t>
  </si>
  <si>
    <t>3.3.</t>
  </si>
  <si>
    <t>3.4.</t>
  </si>
  <si>
    <t>3.5.</t>
  </si>
  <si>
    <t>3.6.</t>
  </si>
  <si>
    <t>Conforme minuta do Portal da Habitação</t>
  </si>
  <si>
    <t>Cadernetas Prediais Urbanas respeitantes aos terrenos a adquirir ou edificar, edifícios e/ou frações</t>
  </si>
  <si>
    <t>Certidões de Teor da Conservatória de Registo Predial (ou código da certidão permanente) dos terrenos a adquirir ou edificar, edifícios e/ou frações</t>
  </si>
  <si>
    <t>Elementos referentes à construção ou Reabilitação</t>
  </si>
  <si>
    <t xml:space="preserve">Um ficheiro pdf para cada Certificado Energético nomeado com número do artigo matricial e fração a que respeita.
</t>
  </si>
  <si>
    <t>Fundo Nacional de Reabilitação do Edificado (FNRE)</t>
  </si>
  <si>
    <r>
      <t xml:space="preserve">4)  No caso de </t>
    </r>
    <r>
      <rPr>
        <b/>
        <i/>
        <sz val="11"/>
        <color theme="1"/>
        <rFont val="Calibri Light"/>
        <family val="2"/>
        <scheme val="major"/>
      </rPr>
      <t>aquisição de terrenos ou de aquisição de imóveis e subsquente construção ou reabilitação</t>
    </r>
    <r>
      <rPr>
        <i/>
        <sz val="11"/>
        <color theme="1"/>
        <rFont val="Calibri Light"/>
        <family val="2"/>
        <scheme val="major"/>
      </rPr>
      <t xml:space="preserve">: estar em curso o processo de aquisição, comprovado com informação sobre a identificação do terreno ou do/s imóvel/is a adquirir, do/s respetivo/s vendedor/es e o/s respetivo/s preço/s, através de:
                        o contrato-promessa; ou
                        o comprovativo da decisão do órgão competente da EP sobre a aquisição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</si>
</sst>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&quot;€&quot;* #,##0.00_-;\-&quot;€&quot;* #,##0.00_-;_-&quot;€&quot;* &quot;-&quot;??_-;_-@_-"/>
    <numFmt numFmtId="165" formatCode="#,##0.00\ &quot;€&quot;"/>
    <numFmt numFmtId="166" formatCode="yyyy/mm/dd;@"/>
    <numFmt numFmtId="167" formatCode="0.0"/>
  </numFmts>
  <fonts count="117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color indexed="8"/>
      <name val="MS Sans Serif"/>
    </font>
    <font>
      <b/>
      <sz val="10"/>
      <color indexed="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Calibri Light"/>
      <family val="2"/>
      <scheme val="major"/>
    </font>
    <font>
      <sz val="12"/>
      <name val="Calibri Light"/>
      <family val="2"/>
      <scheme val="major"/>
    </font>
    <font>
      <sz val="8"/>
      <name val="Calibri Light"/>
      <family val="2"/>
      <scheme val="major"/>
    </font>
    <font>
      <b/>
      <sz val="12"/>
      <name val="Calibri Light"/>
      <family val="2"/>
      <scheme val="maj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 Light"/>
      <family val="2"/>
    </font>
    <font>
      <b/>
      <sz val="14"/>
      <color theme="1"/>
      <name val="Calibri Light"/>
      <family val="2"/>
    </font>
    <font>
      <u/>
      <sz val="11"/>
      <color theme="10"/>
      <name val="Calibri Light"/>
      <family val="2"/>
    </font>
    <font>
      <sz val="11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9"/>
      <color theme="1"/>
      <name val="Calibri Light"/>
      <family val="2"/>
    </font>
    <font>
      <sz val="8"/>
      <color theme="1"/>
      <name val="Calibri Light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color theme="1"/>
      <name val="Calibri Light"/>
      <family val="2"/>
    </font>
    <font>
      <sz val="10"/>
      <name val="Arial"/>
      <family val="2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color theme="1"/>
      <name val="Calibri Light"/>
      <family val="2"/>
    </font>
    <font>
      <b/>
      <sz val="12"/>
      <color rgb="FF0070C0"/>
      <name val="Calibri Light"/>
      <family val="2"/>
    </font>
    <font>
      <i/>
      <u/>
      <sz val="10"/>
      <color theme="10"/>
      <name val="Calibri Light"/>
      <family val="2"/>
    </font>
    <font>
      <sz val="10"/>
      <color indexed="8"/>
      <name val="MS Sans Serif"/>
      <family val="2"/>
    </font>
    <font>
      <sz val="5"/>
      <color theme="1"/>
      <name val="Calibri Light"/>
      <family val="2"/>
      <scheme val="major"/>
    </font>
    <font>
      <b/>
      <sz val="5"/>
      <color theme="1"/>
      <name val="Calibri Light"/>
      <family val="2"/>
      <scheme val="major"/>
    </font>
    <font>
      <sz val="24"/>
      <name val="Calibri Light"/>
      <family val="2"/>
      <scheme val="major"/>
    </font>
    <font>
      <b/>
      <sz val="9"/>
      <name val="Calibri Light"/>
      <family val="2"/>
      <scheme val="major"/>
    </font>
    <font>
      <sz val="10"/>
      <name val="Arial"/>
      <family val="2"/>
    </font>
    <font>
      <sz val="10"/>
      <name val="Arial"/>
      <family val="2"/>
    </font>
    <font>
      <i/>
      <sz val="11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2"/>
      <color theme="1"/>
      <name val="Wingdings"/>
      <charset val="2"/>
    </font>
    <font>
      <b/>
      <sz val="11"/>
      <color theme="1"/>
      <name val="Calibri"/>
      <family val="2"/>
    </font>
    <font>
      <b/>
      <sz val="10"/>
      <color theme="1"/>
      <name val="Calibri Light"/>
      <family val="2"/>
    </font>
    <font>
      <sz val="10"/>
      <color theme="1"/>
      <name val="Calibri"/>
      <family val="2"/>
    </font>
    <font>
      <b/>
      <sz val="10"/>
      <color rgb="FF0070C0"/>
      <name val="Calibri Light"/>
      <family val="2"/>
    </font>
    <font>
      <sz val="12"/>
      <color theme="1"/>
      <name val="Calibri Light"/>
      <family val="2"/>
    </font>
    <font>
      <sz val="11"/>
      <color theme="1"/>
      <name val="Wingdings"/>
      <charset val="2"/>
    </font>
    <font>
      <i/>
      <u/>
      <sz val="10"/>
      <color theme="1"/>
      <name val="Calibri Light"/>
      <family val="2"/>
      <scheme val="major"/>
    </font>
    <font>
      <b/>
      <i/>
      <sz val="10"/>
      <color theme="1"/>
      <name val="Calibri Light"/>
      <family val="2"/>
      <scheme val="major"/>
    </font>
    <font>
      <sz val="2"/>
      <color theme="1"/>
      <name val="Calibri Light"/>
      <family val="2"/>
    </font>
    <font>
      <sz val="2"/>
      <color theme="1"/>
      <name val="Calibri"/>
      <family val="2"/>
      <scheme val="minor"/>
    </font>
    <font>
      <i/>
      <u/>
      <sz val="10"/>
      <color theme="1"/>
      <name val="Calibri Light"/>
      <family val="2"/>
    </font>
    <font>
      <sz val="2"/>
      <color theme="1"/>
      <name val="Wingdings"/>
      <charset val="2"/>
    </font>
    <font>
      <b/>
      <sz val="2"/>
      <color theme="1"/>
      <name val="Calibri Light"/>
      <family val="2"/>
    </font>
    <font>
      <sz val="11"/>
      <color theme="1"/>
      <name val="Calibri"/>
      <family val="2"/>
    </font>
    <font>
      <sz val="2"/>
      <color theme="1"/>
      <name val="Calibri"/>
      <family val="2"/>
    </font>
    <font>
      <b/>
      <sz val="10"/>
      <color theme="1"/>
      <name val="Calibri Light"/>
      <family val="2"/>
      <scheme val="major"/>
    </font>
    <font>
      <b/>
      <sz val="7"/>
      <color rgb="FFF7CAAC"/>
      <name val="Times New Roman"/>
      <family val="1"/>
    </font>
    <font>
      <sz val="12"/>
      <color theme="1"/>
      <name val="Calibri"/>
      <family val="2"/>
      <scheme val="minor"/>
    </font>
    <font>
      <sz val="12"/>
      <color rgb="FF303030"/>
      <name val="Calibri"/>
      <family val="2"/>
      <scheme val="minor"/>
    </font>
    <font>
      <b/>
      <sz val="14"/>
      <color rgb="FFC00000"/>
      <name val="Calibri Light"/>
      <family val="2"/>
    </font>
    <font>
      <sz val="7"/>
      <color rgb="FFC00000"/>
      <name val="Times New Roman"/>
      <family val="1"/>
    </font>
    <font>
      <i/>
      <sz val="11"/>
      <color rgb="FFFF0000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i/>
      <sz val="14"/>
      <color theme="1"/>
      <name val="Calibri Light"/>
      <family val="2"/>
      <scheme val="major"/>
    </font>
    <font>
      <sz val="10"/>
      <color theme="4"/>
      <name val="Calibri Light"/>
      <family val="2"/>
      <scheme val="major"/>
    </font>
    <font>
      <b/>
      <sz val="11"/>
      <color theme="4"/>
      <name val="Calibri Light"/>
      <family val="2"/>
      <scheme val="major"/>
    </font>
    <font>
      <sz val="11"/>
      <color theme="4"/>
      <name val="Calibri Light"/>
      <family val="2"/>
      <scheme val="major"/>
    </font>
    <font>
      <i/>
      <sz val="11"/>
      <color theme="4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i/>
      <sz val="9"/>
      <name val="Calibri Light"/>
      <family val="2"/>
      <scheme val="major"/>
    </font>
    <font>
      <sz val="7"/>
      <name val="Calibri Light"/>
      <family val="2"/>
      <scheme val="major"/>
    </font>
    <font>
      <i/>
      <sz val="10"/>
      <name val="Calibri Light"/>
      <family val="2"/>
      <scheme val="major"/>
    </font>
    <font>
      <sz val="9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2"/>
      <name val="Calibri Light"/>
      <family val="2"/>
      <scheme val="major"/>
    </font>
    <font>
      <b/>
      <sz val="2"/>
      <name val="Calibri Light"/>
      <family val="2"/>
      <scheme val="major"/>
    </font>
    <font>
      <sz val="40"/>
      <name val="Calibri Light"/>
      <family val="2"/>
      <scheme val="major"/>
    </font>
    <font>
      <i/>
      <sz val="40"/>
      <name val="Calibri Light"/>
      <family val="2"/>
      <scheme val="major"/>
    </font>
    <font>
      <b/>
      <sz val="40"/>
      <name val="Calibri Light"/>
      <family val="2"/>
      <scheme val="major"/>
    </font>
    <font>
      <sz val="10"/>
      <name val="Calibri Light"/>
      <family val="2"/>
    </font>
    <font>
      <b/>
      <i/>
      <u/>
      <sz val="11"/>
      <color theme="1"/>
      <name val="Calibri Light"/>
      <family val="2"/>
      <scheme val="major"/>
    </font>
    <font>
      <b/>
      <i/>
      <sz val="13"/>
      <color theme="1"/>
      <name val="Calibri Light"/>
      <family val="2"/>
      <scheme val="major"/>
    </font>
    <font>
      <b/>
      <sz val="9"/>
      <color theme="0"/>
      <name val="Calibri Light"/>
      <family val="2"/>
    </font>
    <font>
      <b/>
      <sz val="8"/>
      <color theme="0"/>
      <name val="Calibri Light"/>
      <family val="2"/>
    </font>
    <font>
      <b/>
      <sz val="9"/>
      <color theme="0"/>
      <name val="Calibri"/>
      <family val="2"/>
      <scheme val="minor"/>
    </font>
    <font>
      <sz val="40"/>
      <color theme="1"/>
      <name val="Calibri Light"/>
      <family val="2"/>
    </font>
    <font>
      <sz val="5"/>
      <color theme="1"/>
      <name val="Calibri Light"/>
      <family val="2"/>
    </font>
    <font>
      <i/>
      <u/>
      <sz val="10"/>
      <color theme="10"/>
      <name val="Calibri Light"/>
      <family val="2"/>
      <scheme val="major"/>
    </font>
    <font>
      <sz val="10"/>
      <color rgb="FF333333"/>
      <name val="Calibri Light"/>
      <family val="2"/>
    </font>
    <font>
      <i/>
      <sz val="10"/>
      <color theme="1"/>
      <name val="Calibri Light"/>
      <family val="2"/>
    </font>
    <font>
      <b/>
      <sz val="8"/>
      <color indexed="63"/>
      <name val="Arial"/>
      <family val="2"/>
    </font>
    <font>
      <sz val="11"/>
      <color indexed="63"/>
      <name val="Calibri Light"/>
      <family val="2"/>
      <scheme val="major"/>
    </font>
    <font>
      <b/>
      <sz val="14"/>
      <color rgb="FF0070C0"/>
      <name val="Calibri Light"/>
      <family val="2"/>
    </font>
    <font>
      <sz val="12"/>
      <color indexed="63"/>
      <name val="Calibri Light"/>
      <family val="2"/>
      <scheme val="major"/>
    </font>
    <font>
      <sz val="12"/>
      <color rgb="FF0070C0"/>
      <name val="Calibri Light"/>
      <family val="2"/>
    </font>
    <font>
      <sz val="75"/>
      <color theme="1"/>
      <name val="Calibri Light"/>
      <family val="2"/>
    </font>
    <font>
      <b/>
      <sz val="8"/>
      <color theme="1"/>
      <name val="Calibri Light"/>
      <family val="2"/>
      <scheme val="major"/>
    </font>
    <font>
      <b/>
      <sz val="6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i/>
      <sz val="10"/>
      <name val="Calibri Light"/>
      <scheme val="major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theme="7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/>
        <bgColor theme="5"/>
      </patternFill>
    </fill>
    <fill>
      <patternFill patternType="solid">
        <fgColor theme="7"/>
        <bgColor theme="7"/>
      </patternFill>
    </fill>
    <fill>
      <patternFill patternType="solid">
        <fgColor theme="6"/>
        <bgColor theme="6"/>
      </patternFill>
    </fill>
    <fill>
      <patternFill patternType="solid">
        <fgColor theme="5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F2F2"/>
        <bgColor indexed="64"/>
      </patternFill>
    </fill>
  </fills>
  <borders count="105">
    <border>
      <left/>
      <right/>
      <top/>
      <bottom/>
      <diagonal/>
    </border>
    <border diagonalDown="1"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double">
        <color theme="1"/>
      </top>
      <bottom style="medium">
        <color theme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/>
      <top style="dotted">
        <color indexed="64"/>
      </top>
      <bottom/>
      <diagonal/>
    </border>
    <border>
      <left style="thin">
        <color theme="4" tint="0.39997558519241921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indexed="64"/>
      </right>
      <top style="thin">
        <color theme="4" tint="0.39997558519241921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rgb="FF000000"/>
      </bottom>
      <diagonal/>
    </border>
    <border>
      <left style="hair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4">
    <xf numFmtId="0" fontId="0" fillId="0" borderId="0"/>
    <xf numFmtId="44" fontId="1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9" fontId="10" fillId="0" borderId="0" applyFont="0" applyFill="0" applyBorder="0" applyAlignment="0" applyProtection="0"/>
    <xf numFmtId="0" fontId="11" fillId="3" borderId="1">
      <alignment vertical="top" wrapText="1"/>
    </xf>
    <xf numFmtId="0" fontId="11" fillId="2" borderId="1">
      <alignment vertical="top" wrapText="1"/>
    </xf>
    <xf numFmtId="0" fontId="19" fillId="0" borderId="0"/>
    <xf numFmtId="0" fontId="20" fillId="0" borderId="0"/>
    <xf numFmtId="9" fontId="2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0" borderId="0"/>
    <xf numFmtId="0" fontId="19" fillId="0" borderId="0"/>
    <xf numFmtId="0" fontId="8" fillId="0" borderId="0"/>
    <xf numFmtId="0" fontId="36" fillId="0" borderId="0"/>
    <xf numFmtId="0" fontId="37" fillId="0" borderId="0"/>
    <xf numFmtId="0" fontId="8" fillId="0" borderId="0"/>
    <xf numFmtId="164" fontId="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39" fillId="0" borderId="0"/>
    <xf numFmtId="44" fontId="45" fillId="0" borderId="0" applyFont="0" applyFill="0" applyBorder="0" applyAlignment="0" applyProtection="0"/>
    <xf numFmtId="0" fontId="45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9" fillId="0" borderId="0"/>
    <xf numFmtId="44" fontId="4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0" fillId="0" borderId="0"/>
    <xf numFmtId="0" fontId="51" fillId="0" borderId="0"/>
    <xf numFmtId="44" fontId="18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" fillId="0" borderId="0"/>
  </cellStyleXfs>
  <cellXfs count="509">
    <xf numFmtId="0" fontId="0" fillId="0" borderId="0" xfId="0"/>
    <xf numFmtId="0" fontId="32" fillId="0" borderId="0" xfId="0" applyFont="1" applyBorder="1" applyAlignment="1">
      <alignment horizontal="center" vertical="center" wrapText="1"/>
    </xf>
    <xf numFmtId="0" fontId="26" fillId="0" borderId="0" xfId="0" applyFont="1" applyProtection="1">
      <protection hidden="1"/>
    </xf>
    <xf numFmtId="0" fontId="26" fillId="4" borderId="0" xfId="0" applyFont="1" applyFill="1" applyProtection="1">
      <protection hidden="1"/>
    </xf>
    <xf numFmtId="0" fontId="30" fillId="0" borderId="0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3" fillId="6" borderId="4" xfId="0" applyFont="1" applyFill="1" applyBorder="1" applyAlignment="1">
      <alignment horizontal="center" vertical="center" wrapText="1"/>
    </xf>
    <xf numFmtId="0" fontId="33" fillId="6" borderId="2" xfId="0" applyFont="1" applyFill="1" applyBorder="1" applyAlignment="1">
      <alignment horizontal="center" vertical="center" wrapText="1"/>
    </xf>
    <xf numFmtId="0" fontId="33" fillId="8" borderId="23" xfId="0" applyFont="1" applyFill="1" applyBorder="1" applyAlignment="1">
      <alignment horizontal="center" vertical="center" wrapText="1"/>
    </xf>
    <xf numFmtId="49" fontId="28" fillId="4" borderId="0" xfId="0" applyNumberFormat="1" applyFont="1" applyFill="1" applyBorder="1" applyAlignment="1" applyProtection="1">
      <protection locked="0"/>
    </xf>
    <xf numFmtId="0" fontId="46" fillId="4" borderId="0" xfId="0" applyFont="1" applyFill="1" applyProtection="1">
      <protection hidden="1"/>
    </xf>
    <xf numFmtId="0" fontId="47" fillId="4" borderId="0" xfId="0" applyFont="1" applyFill="1" applyBorder="1" applyProtection="1">
      <protection hidden="1"/>
    </xf>
    <xf numFmtId="166" fontId="47" fillId="4" borderId="0" xfId="0" applyNumberFormat="1" applyFont="1" applyFill="1" applyBorder="1" applyProtection="1">
      <protection hidden="1"/>
    </xf>
    <xf numFmtId="0" fontId="46" fillId="0" borderId="0" xfId="0" applyFont="1" applyProtection="1">
      <protection hidden="1"/>
    </xf>
    <xf numFmtId="0" fontId="16" fillId="0" borderId="0" xfId="0" applyFont="1" applyFill="1" applyBorder="1" applyAlignment="1" applyProtection="1">
      <alignment horizontal="center" vertical="center" wrapText="1"/>
    </xf>
    <xf numFmtId="0" fontId="26" fillId="0" borderId="0" xfId="0" applyFont="1" applyProtection="1">
      <protection hidden="1"/>
    </xf>
    <xf numFmtId="0" fontId="26" fillId="0" borderId="0" xfId="0" applyFont="1"/>
    <xf numFmtId="0" fontId="26" fillId="4" borderId="0" xfId="0" applyFont="1" applyFill="1" applyProtection="1">
      <protection hidden="1"/>
    </xf>
    <xf numFmtId="0" fontId="30" fillId="0" borderId="0" xfId="0" applyFont="1" applyFill="1" applyBorder="1" applyAlignment="1">
      <alignment horizontal="center" vertical="center" wrapText="1"/>
    </xf>
    <xf numFmtId="2" fontId="15" fillId="0" borderId="0" xfId="0" applyNumberFormat="1" applyFont="1" applyFill="1" applyBorder="1" applyAlignment="1">
      <alignment horizontal="center" vertical="center" wrapText="1"/>
    </xf>
    <xf numFmtId="0" fontId="46" fillId="4" borderId="0" xfId="0" applyFont="1" applyFill="1" applyBorder="1" applyProtection="1">
      <protection hidden="1"/>
    </xf>
    <xf numFmtId="1" fontId="48" fillId="0" borderId="0" xfId="0" applyNumberFormat="1" applyFont="1" applyFill="1" applyBorder="1" applyAlignment="1">
      <alignment horizontal="center" vertical="center" wrapText="1"/>
    </xf>
    <xf numFmtId="0" fontId="47" fillId="4" borderId="0" xfId="0" applyFont="1" applyFill="1" applyBorder="1" applyAlignment="1" applyProtection="1">
      <protection hidden="1"/>
    </xf>
    <xf numFmtId="0" fontId="0" fillId="6" borderId="0" xfId="0" applyFill="1"/>
    <xf numFmtId="0" fontId="31" fillId="0" borderId="0" xfId="0" applyFont="1"/>
    <xf numFmtId="0" fontId="34" fillId="0" borderId="0" xfId="0" applyFont="1" applyBorder="1" applyAlignment="1">
      <alignment horizontal="center" vertical="center" wrapText="1"/>
    </xf>
    <xf numFmtId="0" fontId="31" fillId="0" borderId="0" xfId="0" applyFont="1" applyFill="1"/>
    <xf numFmtId="0" fontId="6" fillId="0" borderId="0" xfId="37"/>
    <xf numFmtId="0" fontId="6" fillId="0" borderId="0" xfId="37" applyAlignment="1">
      <alignment horizontal="center" vertical="center"/>
    </xf>
    <xf numFmtId="0" fontId="6" fillId="0" borderId="0" xfId="37" applyAlignment="1">
      <alignment horizontal="left" vertical="center" wrapText="1"/>
    </xf>
    <xf numFmtId="2" fontId="38" fillId="0" borderId="0" xfId="37" applyNumberFormat="1" applyFont="1" applyAlignment="1">
      <alignment vertical="center"/>
    </xf>
    <xf numFmtId="167" fontId="38" fillId="0" borderId="0" xfId="37" applyNumberFormat="1" applyFont="1" applyAlignment="1">
      <alignment vertical="center"/>
    </xf>
    <xf numFmtId="167" fontId="55" fillId="0" borderId="0" xfId="37" applyNumberFormat="1" applyFont="1" applyAlignment="1">
      <alignment horizontal="center" vertical="center"/>
    </xf>
    <xf numFmtId="2" fontId="42" fillId="0" borderId="0" xfId="37" applyNumberFormat="1" applyFont="1" applyAlignment="1">
      <alignment horizontal="center" vertical="center"/>
    </xf>
    <xf numFmtId="0" fontId="23" fillId="10" borderId="7" xfId="37" applyFont="1" applyFill="1" applyBorder="1" applyAlignment="1">
      <alignment horizontal="center" vertical="center"/>
    </xf>
    <xf numFmtId="0" fontId="23" fillId="10" borderId="8" xfId="37" applyFont="1" applyFill="1" applyBorder="1" applyAlignment="1">
      <alignment horizontal="left" vertical="center" wrapText="1"/>
    </xf>
    <xf numFmtId="2" fontId="55" fillId="11" borderId="18" xfId="37" applyNumberFormat="1" applyFont="1" applyFill="1" applyBorder="1" applyAlignment="1" applyProtection="1">
      <alignment horizontal="center" vertical="center"/>
      <protection locked="0"/>
    </xf>
    <xf numFmtId="0" fontId="23" fillId="0" borderId="0" xfId="37" applyFont="1" applyAlignment="1">
      <alignment vertical="top" wrapText="1"/>
    </xf>
    <xf numFmtId="0" fontId="56" fillId="0" borderId="0" xfId="37" applyFont="1" applyAlignment="1">
      <alignment vertical="top" wrapText="1"/>
    </xf>
    <xf numFmtId="0" fontId="42" fillId="0" borderId="0" xfId="37" applyFont="1" applyAlignment="1">
      <alignment vertical="center"/>
    </xf>
    <xf numFmtId="167" fontId="38" fillId="0" borderId="4" xfId="37" applyNumberFormat="1" applyFont="1" applyBorder="1" applyAlignment="1">
      <alignment vertical="center"/>
    </xf>
    <xf numFmtId="167" fontId="55" fillId="0" borderId="4" xfId="37" applyNumberFormat="1" applyFont="1" applyBorder="1" applyAlignment="1">
      <alignment horizontal="center" vertical="center"/>
    </xf>
    <xf numFmtId="2" fontId="42" fillId="0" borderId="4" xfId="37" applyNumberFormat="1" applyFont="1" applyBorder="1" applyAlignment="1">
      <alignment horizontal="center" vertical="center"/>
    </xf>
    <xf numFmtId="0" fontId="6" fillId="0" borderId="0" xfId="0" applyFont="1"/>
    <xf numFmtId="2" fontId="57" fillId="10" borderId="26" xfId="37" applyNumberFormat="1" applyFont="1" applyFill="1" applyBorder="1" applyAlignment="1">
      <alignment horizontal="center" vertical="center"/>
    </xf>
    <xf numFmtId="167" fontId="57" fillId="10" borderId="27" xfId="37" applyNumberFormat="1" applyFont="1" applyFill="1" applyBorder="1" applyAlignment="1">
      <alignment horizontal="center" vertical="center"/>
    </xf>
    <xf numFmtId="0" fontId="23" fillId="4" borderId="14" xfId="37" applyFont="1" applyFill="1" applyBorder="1" applyAlignment="1">
      <alignment horizontal="center" vertical="center"/>
    </xf>
    <xf numFmtId="0" fontId="23" fillId="4" borderId="5" xfId="37" applyFont="1" applyFill="1" applyBorder="1" applyAlignment="1">
      <alignment horizontal="left" vertical="center" wrapText="1"/>
    </xf>
    <xf numFmtId="2" fontId="38" fillId="4" borderId="17" xfId="37" applyNumberFormat="1" applyFont="1" applyFill="1" applyBorder="1" applyAlignment="1">
      <alignment horizontal="center" vertical="center"/>
    </xf>
    <xf numFmtId="2" fontId="38" fillId="4" borderId="28" xfId="37" applyNumberFormat="1" applyFont="1" applyFill="1" applyBorder="1" applyAlignment="1">
      <alignment horizontal="center" vertical="center"/>
    </xf>
    <xf numFmtId="2" fontId="58" fillId="4" borderId="17" xfId="37" applyNumberFormat="1" applyFont="1" applyFill="1" applyBorder="1" applyAlignment="1">
      <alignment horizontal="center" vertical="center"/>
    </xf>
    <xf numFmtId="0" fontId="38" fillId="0" borderId="15" xfId="37" applyFont="1" applyBorder="1" applyAlignment="1">
      <alignment horizontal="center" vertical="center"/>
    </xf>
    <xf numFmtId="0" fontId="38" fillId="0" borderId="16" xfId="37" applyFont="1" applyBorder="1" applyAlignment="1">
      <alignment horizontal="left" vertical="center" wrapText="1"/>
    </xf>
    <xf numFmtId="2" fontId="38" fillId="0" borderId="18" xfId="37" applyNumberFormat="1" applyFont="1" applyBorder="1" applyAlignment="1">
      <alignment horizontal="center" vertical="center"/>
    </xf>
    <xf numFmtId="2" fontId="38" fillId="0" borderId="9" xfId="37" applyNumberFormat="1" applyFont="1" applyBorder="1" applyAlignment="1">
      <alignment vertical="center"/>
    </xf>
    <xf numFmtId="0" fontId="18" fillId="0" borderId="0" xfId="37" applyFont="1" applyAlignment="1">
      <alignment vertical="center"/>
    </xf>
    <xf numFmtId="0" fontId="38" fillId="0" borderId="31" xfId="37" applyFont="1" applyBorder="1" applyAlignment="1">
      <alignment horizontal="center" vertical="center"/>
    </xf>
    <xf numFmtId="0" fontId="38" fillId="0" borderId="39" xfId="37" applyFont="1" applyBorder="1" applyAlignment="1">
      <alignment horizontal="left" vertical="center" wrapText="1"/>
    </xf>
    <xf numFmtId="2" fontId="38" fillId="0" borderId="26" xfId="37" applyNumberFormat="1" applyFont="1" applyBorder="1" applyAlignment="1">
      <alignment horizontal="center" vertical="center"/>
    </xf>
    <xf numFmtId="2" fontId="38" fillId="0" borderId="27" xfId="37" applyNumberFormat="1" applyFont="1" applyBorder="1" applyAlignment="1">
      <alignment vertical="center"/>
    </xf>
    <xf numFmtId="0" fontId="38" fillId="0" borderId="29" xfId="37" applyFont="1" applyBorder="1" applyAlignment="1">
      <alignment horizontal="center" vertical="center"/>
    </xf>
    <xf numFmtId="0" fontId="38" fillId="0" borderId="22" xfId="37" applyFont="1" applyBorder="1" applyAlignment="1">
      <alignment horizontal="left" vertical="center" wrapText="1"/>
    </xf>
    <xf numFmtId="0" fontId="18" fillId="0" borderId="0" xfId="37" applyFont="1" applyAlignment="1">
      <alignment vertical="center" wrapText="1"/>
    </xf>
    <xf numFmtId="0" fontId="38" fillId="0" borderId="24" xfId="37" applyFont="1" applyBorder="1" applyAlignment="1">
      <alignment horizontal="center" vertical="center"/>
    </xf>
    <xf numFmtId="0" fontId="38" fillId="0" borderId="25" xfId="37" applyFont="1" applyBorder="1" applyAlignment="1">
      <alignment horizontal="left" vertical="center" wrapText="1"/>
    </xf>
    <xf numFmtId="0" fontId="23" fillId="0" borderId="0" xfId="37" applyFont="1" applyAlignment="1">
      <alignment horizontal="left" vertical="center" wrapText="1"/>
    </xf>
    <xf numFmtId="2" fontId="38" fillId="0" borderId="0" xfId="37" applyNumberFormat="1" applyFont="1" applyAlignment="1">
      <alignment horizontal="center" vertical="center"/>
    </xf>
    <xf numFmtId="2" fontId="57" fillId="0" borderId="0" xfId="37" applyNumberFormat="1" applyFont="1" applyAlignment="1">
      <alignment horizontal="center" vertical="center"/>
    </xf>
    <xf numFmtId="2" fontId="38" fillId="4" borderId="14" xfId="37" applyNumberFormat="1" applyFont="1" applyFill="1" applyBorder="1" applyAlignment="1">
      <alignment horizontal="center" vertical="center"/>
    </xf>
    <xf numFmtId="2" fontId="38" fillId="4" borderId="6" xfId="37" applyNumberFormat="1" applyFont="1" applyFill="1" applyBorder="1" applyAlignment="1">
      <alignment horizontal="center" vertical="center"/>
    </xf>
    <xf numFmtId="2" fontId="38" fillId="0" borderId="29" xfId="37" applyNumberFormat="1" applyFont="1" applyBorder="1" applyAlignment="1">
      <alignment horizontal="center" vertical="center"/>
    </xf>
    <xf numFmtId="2" fontId="38" fillId="0" borderId="42" xfId="37" applyNumberFormat="1" applyFont="1" applyBorder="1" applyAlignment="1">
      <alignment horizontal="center" vertical="center"/>
    </xf>
    <xf numFmtId="2" fontId="38" fillId="0" borderId="15" xfId="37" applyNumberFormat="1" applyFont="1" applyBorder="1" applyAlignment="1">
      <alignment horizontal="center" vertical="center"/>
    </xf>
    <xf numFmtId="2" fontId="38" fillId="0" borderId="31" xfId="37" applyNumberFormat="1" applyFont="1" applyBorder="1" applyAlignment="1">
      <alignment horizontal="center" vertical="center"/>
    </xf>
    <xf numFmtId="2" fontId="38" fillId="0" borderId="43" xfId="37" applyNumberFormat="1" applyFont="1" applyBorder="1" applyAlignment="1">
      <alignment horizontal="center" vertical="center"/>
    </xf>
    <xf numFmtId="2" fontId="38" fillId="0" borderId="38" xfId="37" applyNumberFormat="1" applyFont="1" applyBorder="1" applyAlignment="1">
      <alignment horizontal="center" vertical="center"/>
    </xf>
    <xf numFmtId="0" fontId="38" fillId="0" borderId="36" xfId="37" applyFont="1" applyBorder="1" applyAlignment="1">
      <alignment horizontal="center" vertical="center"/>
    </xf>
    <xf numFmtId="0" fontId="38" fillId="0" borderId="4" xfId="37" applyFont="1" applyBorder="1" applyAlignment="1">
      <alignment horizontal="left" vertical="center" wrapText="1"/>
    </xf>
    <xf numFmtId="2" fontId="38" fillId="0" borderId="36" xfId="37" applyNumberFormat="1" applyFont="1" applyBorder="1" applyAlignment="1">
      <alignment horizontal="center" vertical="center"/>
    </xf>
    <xf numFmtId="2" fontId="38" fillId="0" borderId="37" xfId="37" applyNumberFormat="1" applyFont="1" applyBorder="1" applyAlignment="1">
      <alignment horizontal="center" vertical="center"/>
    </xf>
    <xf numFmtId="0" fontId="38" fillId="0" borderId="0" xfId="37" applyFont="1" applyAlignment="1">
      <alignment horizontal="center" vertical="center"/>
    </xf>
    <xf numFmtId="0" fontId="38" fillId="0" borderId="0" xfId="37" applyFont="1" applyAlignment="1">
      <alignment horizontal="left" vertical="center" wrapText="1"/>
    </xf>
    <xf numFmtId="2" fontId="55" fillId="0" borderId="0" xfId="37" applyNumberFormat="1" applyFont="1" applyAlignment="1">
      <alignment horizontal="center" vertical="center"/>
    </xf>
    <xf numFmtId="0" fontId="23" fillId="12" borderId="7" xfId="37" applyFont="1" applyFill="1" applyBorder="1" applyAlignment="1">
      <alignment horizontal="center" vertical="center"/>
    </xf>
    <xf numFmtId="0" fontId="23" fillId="12" borderId="2" xfId="37" applyFont="1" applyFill="1" applyBorder="1" applyAlignment="1">
      <alignment horizontal="left" vertical="center" wrapText="1"/>
    </xf>
    <xf numFmtId="2" fontId="38" fillId="12" borderId="7" xfId="37" applyNumberFormat="1" applyFont="1" applyFill="1" applyBorder="1" applyAlignment="1">
      <alignment vertical="center"/>
    </xf>
    <xf numFmtId="2" fontId="38" fillId="12" borderId="8" xfId="37" applyNumberFormat="1" applyFont="1" applyFill="1" applyBorder="1" applyAlignment="1">
      <alignment horizontal="center" vertical="center"/>
    </xf>
    <xf numFmtId="0" fontId="38" fillId="0" borderId="30" xfId="37" applyFont="1" applyBorder="1" applyAlignment="1">
      <alignment horizontal="center" vertical="center"/>
    </xf>
    <xf numFmtId="2" fontId="38" fillId="0" borderId="30" xfId="37" applyNumberFormat="1" applyFont="1" applyBorder="1" applyAlignment="1">
      <alignment horizontal="center" vertical="center"/>
    </xf>
    <xf numFmtId="2" fontId="38" fillId="0" borderId="34" xfId="37" applyNumberFormat="1" applyFont="1" applyBorder="1" applyAlignment="1">
      <alignment horizontal="center" vertical="center"/>
    </xf>
    <xf numFmtId="0" fontId="38" fillId="0" borderId="16" xfId="37" quotePrefix="1" applyFont="1" applyBorder="1" applyAlignment="1" applyProtection="1">
      <alignment horizontal="left" vertical="center" wrapText="1"/>
      <protection locked="0"/>
    </xf>
    <xf numFmtId="0" fontId="38" fillId="0" borderId="39" xfId="37" quotePrefix="1" applyFont="1" applyBorder="1" applyAlignment="1">
      <alignment horizontal="left" vertical="center" wrapText="1"/>
    </xf>
    <xf numFmtId="2" fontId="38" fillId="0" borderId="24" xfId="37" applyNumberFormat="1" applyFont="1" applyBorder="1" applyAlignment="1">
      <alignment horizontal="center" vertical="center"/>
    </xf>
    <xf numFmtId="2" fontId="38" fillId="0" borderId="44" xfId="37" applyNumberFormat="1" applyFont="1" applyBorder="1" applyAlignment="1">
      <alignment horizontal="center" vertical="center"/>
    </xf>
    <xf numFmtId="2" fontId="55" fillId="11" borderId="26" xfId="37" applyNumberFormat="1" applyFont="1" applyFill="1" applyBorder="1" applyAlignment="1" applyProtection="1">
      <alignment horizontal="center" vertical="center"/>
      <protection locked="0"/>
    </xf>
    <xf numFmtId="2" fontId="32" fillId="12" borderId="7" xfId="37" applyNumberFormat="1" applyFont="1" applyFill="1" applyBorder="1" applyAlignment="1">
      <alignment vertical="center"/>
    </xf>
    <xf numFmtId="2" fontId="38" fillId="4" borderId="14" xfId="37" applyNumberFormat="1" applyFont="1" applyFill="1" applyBorder="1" applyAlignment="1">
      <alignment vertical="center"/>
    </xf>
    <xf numFmtId="0" fontId="38" fillId="0" borderId="22" xfId="37" quotePrefix="1" applyFont="1" applyBorder="1" applyAlignment="1">
      <alignment horizontal="left" vertical="center" wrapText="1"/>
    </xf>
    <xf numFmtId="0" fontId="38" fillId="0" borderId="16" xfId="37" quotePrefix="1" applyFont="1" applyBorder="1" applyAlignment="1">
      <alignment horizontal="left" vertical="center" wrapText="1"/>
    </xf>
    <xf numFmtId="0" fontId="23" fillId="4" borderId="7" xfId="37" applyFont="1" applyFill="1" applyBorder="1" applyAlignment="1">
      <alignment horizontal="center" vertical="center"/>
    </xf>
    <xf numFmtId="0" fontId="23" fillId="4" borderId="2" xfId="37" applyFont="1" applyFill="1" applyBorder="1" applyAlignment="1">
      <alignment horizontal="left" vertical="center" wrapText="1"/>
    </xf>
    <xf numFmtId="2" fontId="38" fillId="4" borderId="7" xfId="37" applyNumberFormat="1" applyFont="1" applyFill="1" applyBorder="1" applyAlignment="1">
      <alignment horizontal="center" vertical="center"/>
    </xf>
    <xf numFmtId="2" fontId="38" fillId="4" borderId="8" xfId="37" applyNumberFormat="1" applyFont="1" applyFill="1" applyBorder="1" applyAlignment="1">
      <alignment horizontal="center" vertical="center"/>
    </xf>
    <xf numFmtId="0" fontId="23" fillId="13" borderId="14" xfId="37" applyFont="1" applyFill="1" applyBorder="1" applyAlignment="1">
      <alignment horizontal="center" vertical="center"/>
    </xf>
    <xf numFmtId="0" fontId="23" fillId="13" borderId="5" xfId="37" applyFont="1" applyFill="1" applyBorder="1" applyAlignment="1">
      <alignment horizontal="left" vertical="center" wrapText="1"/>
    </xf>
    <xf numFmtId="2" fontId="38" fillId="13" borderId="14" xfId="37" applyNumberFormat="1" applyFont="1" applyFill="1" applyBorder="1" applyAlignment="1">
      <alignment horizontal="center" vertical="center"/>
    </xf>
    <xf numFmtId="2" fontId="38" fillId="13" borderId="6" xfId="37" applyNumberFormat="1" applyFont="1" applyFill="1" applyBorder="1" applyAlignment="1">
      <alignment horizontal="center" vertical="center"/>
    </xf>
    <xf numFmtId="2" fontId="58" fillId="13" borderId="17" xfId="37" applyNumberFormat="1" applyFont="1" applyFill="1" applyBorder="1" applyAlignment="1">
      <alignment horizontal="center" vertical="center"/>
    </xf>
    <xf numFmtId="0" fontId="23" fillId="13" borderId="29" xfId="37" applyFont="1" applyFill="1" applyBorder="1" applyAlignment="1">
      <alignment horizontal="center" vertical="center"/>
    </xf>
    <xf numFmtId="0" fontId="23" fillId="13" borderId="22" xfId="37" applyFont="1" applyFill="1" applyBorder="1" applyAlignment="1">
      <alignment horizontal="left" vertical="center" wrapText="1"/>
    </xf>
    <xf numFmtId="2" fontId="38" fillId="13" borderId="29" xfId="37" applyNumberFormat="1" applyFont="1" applyFill="1" applyBorder="1" applyAlignment="1">
      <alignment horizontal="center" vertical="center"/>
    </xf>
    <xf numFmtId="2" fontId="38" fillId="13" borderId="38" xfId="37" applyNumberFormat="1" applyFont="1" applyFill="1" applyBorder="1" applyAlignment="1">
      <alignment horizontal="center" vertical="center"/>
    </xf>
    <xf numFmtId="2" fontId="6" fillId="12" borderId="7" xfId="37" applyNumberFormat="1" applyFill="1" applyBorder="1" applyAlignment="1">
      <alignment vertical="center"/>
    </xf>
    <xf numFmtId="0" fontId="38" fillId="0" borderId="25" xfId="37" quotePrefix="1" applyFont="1" applyBorder="1" applyAlignment="1">
      <alignment horizontal="left" vertical="center" wrapText="1"/>
    </xf>
    <xf numFmtId="2" fontId="38" fillId="12" borderId="7" xfId="37" applyNumberFormat="1" applyFont="1" applyFill="1" applyBorder="1" applyAlignment="1">
      <alignment horizontal="center" vertical="center"/>
    </xf>
    <xf numFmtId="0" fontId="6" fillId="0" borderId="0" xfId="37" applyAlignment="1">
      <alignment vertical="center" wrapText="1"/>
    </xf>
    <xf numFmtId="0" fontId="6" fillId="0" borderId="0" xfId="37" applyAlignment="1">
      <alignment horizontal="center" vertical="center" wrapText="1"/>
    </xf>
    <xf numFmtId="2" fontId="60" fillId="0" borderId="0" xfId="37" applyNumberFormat="1" applyFont="1" applyAlignment="1">
      <alignment vertical="center"/>
    </xf>
    <xf numFmtId="167" fontId="60" fillId="0" borderId="0" xfId="37" applyNumberFormat="1" applyFont="1" applyAlignment="1">
      <alignment vertical="center"/>
    </xf>
    <xf numFmtId="167" fontId="42" fillId="0" borderId="0" xfId="37" applyNumberFormat="1" applyFont="1" applyAlignment="1">
      <alignment horizontal="center" vertical="center"/>
    </xf>
    <xf numFmtId="0" fontId="23" fillId="0" borderId="0" xfId="37" applyFont="1" applyAlignment="1">
      <alignment horizontal="center" vertical="center"/>
    </xf>
    <xf numFmtId="0" fontId="6" fillId="0" borderId="0" xfId="37" applyAlignment="1">
      <alignment horizontal="left" vertical="center"/>
    </xf>
    <xf numFmtId="0" fontId="42" fillId="0" borderId="0" xfId="37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2" fillId="0" borderId="0" xfId="0" applyFont="1"/>
    <xf numFmtId="0" fontId="6" fillId="0" borderId="0" xfId="37" applyAlignment="1">
      <alignment horizontal="left" vertical="top" wrapText="1"/>
    </xf>
    <xf numFmtId="0" fontId="62" fillId="0" borderId="0" xfId="37" applyFont="1"/>
    <xf numFmtId="0" fontId="26" fillId="0" borderId="0" xfId="37" applyFont="1"/>
    <xf numFmtId="0" fontId="63" fillId="5" borderId="3" xfId="37" applyFont="1" applyFill="1" applyBorder="1" applyAlignment="1">
      <alignment horizontal="center" vertical="center"/>
    </xf>
    <xf numFmtId="0" fontId="64" fillId="0" borderId="0" xfId="37" applyFont="1"/>
    <xf numFmtId="0" fontId="65" fillId="0" borderId="0" xfId="0" applyFont="1"/>
    <xf numFmtId="2" fontId="6" fillId="5" borderId="3" xfId="37" applyNumberFormat="1" applyFill="1" applyBorder="1" applyAlignment="1">
      <alignment horizontal="center" vertical="center"/>
    </xf>
    <xf numFmtId="2" fontId="6" fillId="0" borderId="0" xfId="37" applyNumberFormat="1"/>
    <xf numFmtId="2" fontId="61" fillId="0" borderId="0" xfId="37" applyNumberFormat="1" applyFont="1"/>
    <xf numFmtId="2" fontId="23" fillId="5" borderId="0" xfId="37" applyNumberFormat="1" applyFont="1" applyFill="1"/>
    <xf numFmtId="0" fontId="66" fillId="0" borderId="0" xfId="37" applyFont="1"/>
    <xf numFmtId="2" fontId="64" fillId="0" borderId="0" xfId="37" applyNumberFormat="1" applyFont="1"/>
    <xf numFmtId="2" fontId="67" fillId="0" borderId="0" xfId="37" applyNumberFormat="1" applyFont="1"/>
    <xf numFmtId="2" fontId="68" fillId="5" borderId="0" xfId="37" applyNumberFormat="1" applyFont="1" applyFill="1"/>
    <xf numFmtId="2" fontId="69" fillId="0" borderId="0" xfId="37" applyNumberFormat="1" applyFont="1"/>
    <xf numFmtId="2" fontId="70" fillId="0" borderId="0" xfId="37" applyNumberFormat="1" applyFont="1"/>
    <xf numFmtId="2" fontId="26" fillId="4" borderId="3" xfId="37" applyNumberFormat="1" applyFont="1" applyFill="1" applyBorder="1" applyAlignment="1">
      <alignment horizontal="center" vertical="center"/>
    </xf>
    <xf numFmtId="2" fontId="23" fillId="5" borderId="3" xfId="37" applyNumberFormat="1" applyFont="1" applyFill="1" applyBorder="1" applyAlignment="1">
      <alignment horizontal="center" vertical="center"/>
    </xf>
    <xf numFmtId="0" fontId="64" fillId="0" borderId="0" xfId="0" applyFont="1"/>
    <xf numFmtId="0" fontId="18" fillId="0" borderId="0" xfId="37" applyFont="1" applyAlignment="1" applyProtection="1">
      <alignment horizontal="left" vertical="top" wrapText="1"/>
      <protection locked="0"/>
    </xf>
    <xf numFmtId="0" fontId="13" fillId="4" borderId="21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7" fillId="0" borderId="13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5" fillId="0" borderId="0" xfId="0" applyFont="1" applyAlignment="1">
      <alignment horizontal="center" vertical="center" wrapText="1"/>
    </xf>
    <xf numFmtId="44" fontId="27" fillId="0" borderId="13" xfId="47" applyFont="1" applyFill="1" applyBorder="1" applyAlignment="1">
      <alignment horizontal="center"/>
    </xf>
    <xf numFmtId="0" fontId="27" fillId="0" borderId="20" xfId="0" applyFont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/>
    </xf>
    <xf numFmtId="0" fontId="13" fillId="4" borderId="40" xfId="0" applyFont="1" applyFill="1" applyBorder="1" applyAlignment="1">
      <alignment horizontal="center" vertical="center" wrapText="1"/>
    </xf>
    <xf numFmtId="0" fontId="13" fillId="4" borderId="47" xfId="0" applyFont="1" applyFill="1" applyBorder="1" applyAlignment="1">
      <alignment horizontal="center" vertical="center" wrapText="1"/>
    </xf>
    <xf numFmtId="0" fontId="49" fillId="4" borderId="47" xfId="0" applyFont="1" applyFill="1" applyBorder="1" applyAlignment="1">
      <alignment horizontal="center" vertical="center" wrapText="1"/>
    </xf>
    <xf numFmtId="0" fontId="13" fillId="4" borderId="47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left" vertical="center" wrapText="1"/>
    </xf>
    <xf numFmtId="0" fontId="73" fillId="0" borderId="0" xfId="0" applyFont="1"/>
    <xf numFmtId="0" fontId="46" fillId="5" borderId="0" xfId="0" applyFont="1" applyFill="1" applyAlignment="1" applyProtection="1">
      <protection hidden="1"/>
    </xf>
    <xf numFmtId="0" fontId="35" fillId="0" borderId="0" xfId="0" applyFont="1" applyAlignment="1">
      <alignment horizontal="center" vertical="center" wrapText="1"/>
    </xf>
    <xf numFmtId="0" fontId="27" fillId="0" borderId="0" xfId="0" applyFont="1" applyFill="1" applyBorder="1" applyAlignment="1">
      <alignment wrapText="1"/>
    </xf>
    <xf numFmtId="0" fontId="27" fillId="0" borderId="0" xfId="0" applyFont="1" applyFill="1" applyBorder="1" applyAlignment="1">
      <alignment horizontal="left" wrapText="1"/>
    </xf>
    <xf numFmtId="0" fontId="27" fillId="0" borderId="0" xfId="0" applyFont="1" applyFill="1" applyBorder="1" applyAlignment="1">
      <alignment vertical="top" wrapText="1"/>
    </xf>
    <xf numFmtId="0" fontId="15" fillId="0" borderId="0" xfId="0" applyFont="1" applyFill="1" applyBorder="1" applyAlignment="1">
      <alignment wrapText="1"/>
    </xf>
    <xf numFmtId="0" fontId="85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right" vertical="top" wrapText="1"/>
    </xf>
    <xf numFmtId="0" fontId="27" fillId="0" borderId="0" xfId="0" applyFont="1" applyFill="1" applyBorder="1" applyAlignment="1">
      <alignment horizontal="left" vertical="center" wrapText="1"/>
    </xf>
    <xf numFmtId="0" fontId="16" fillId="7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0" fontId="90" fillId="0" borderId="0" xfId="0" applyFont="1" applyFill="1" applyAlignment="1">
      <alignment wrapText="1"/>
    </xf>
    <xf numFmtId="0" fontId="91" fillId="0" borderId="0" xfId="0" applyFont="1" applyFill="1" applyBorder="1" applyAlignment="1">
      <alignment horizontal="left" vertical="top" wrapText="1"/>
    </xf>
    <xf numFmtId="0" fontId="90" fillId="0" borderId="0" xfId="0" applyFont="1" applyFill="1" applyAlignment="1">
      <alignment vertical="top" wrapText="1"/>
    </xf>
    <xf numFmtId="0" fontId="91" fillId="0" borderId="0" xfId="0" applyFont="1" applyFill="1" applyAlignment="1">
      <alignment horizontal="right" vertical="top" wrapText="1"/>
    </xf>
    <xf numFmtId="0" fontId="27" fillId="0" borderId="0" xfId="0" applyFont="1" applyAlignment="1">
      <alignment wrapText="1"/>
    </xf>
    <xf numFmtId="0" fontId="90" fillId="0" borderId="0" xfId="0" applyFont="1" applyAlignment="1">
      <alignment wrapText="1"/>
    </xf>
    <xf numFmtId="0" fontId="92" fillId="0" borderId="0" xfId="0" applyFont="1" applyAlignment="1">
      <alignment wrapText="1"/>
    </xf>
    <xf numFmtId="0" fontId="93" fillId="0" borderId="0" xfId="0" applyFont="1" applyAlignment="1">
      <alignment vertical="top" wrapText="1"/>
    </xf>
    <xf numFmtId="0" fontId="92" fillId="0" borderId="0" xfId="0" applyFont="1" applyAlignment="1">
      <alignment horizontal="left" wrapText="1"/>
    </xf>
    <xf numFmtId="0" fontId="92" fillId="0" borderId="0" xfId="0" applyFont="1" applyBorder="1" applyAlignment="1">
      <alignment vertical="top" wrapText="1"/>
    </xf>
    <xf numFmtId="0" fontId="94" fillId="0" borderId="0" xfId="0" applyFont="1" applyAlignment="1">
      <alignment horizontal="right" vertical="top" wrapText="1"/>
    </xf>
    <xf numFmtId="0" fontId="35" fillId="0" borderId="0" xfId="0" applyFont="1" applyAlignment="1">
      <alignment horizontal="center" vertical="center" wrapText="1"/>
    </xf>
    <xf numFmtId="2" fontId="14" fillId="15" borderId="0" xfId="5" applyNumberFormat="1" applyFont="1" applyFill="1" applyBorder="1" applyAlignment="1">
      <alignment horizontal="center" vertical="center" wrapText="1"/>
    </xf>
    <xf numFmtId="2" fontId="14" fillId="15" borderId="0" xfId="6" applyNumberFormat="1" applyFont="1" applyFill="1" applyBorder="1" applyAlignment="1">
      <alignment horizontal="center" vertical="center" wrapText="1"/>
    </xf>
    <xf numFmtId="0" fontId="32" fillId="15" borderId="0" xfId="0" applyFont="1" applyFill="1" applyBorder="1" applyAlignment="1">
      <alignment horizontal="center" vertical="center" wrapText="1"/>
    </xf>
    <xf numFmtId="0" fontId="33" fillId="15" borderId="0" xfId="0" applyFont="1" applyFill="1" applyBorder="1" applyAlignment="1">
      <alignment horizontal="center" vertical="center" wrapText="1"/>
    </xf>
    <xf numFmtId="165" fontId="27" fillId="15" borderId="0" xfId="0" applyNumberFormat="1" applyFont="1" applyFill="1" applyBorder="1" applyAlignment="1">
      <alignment horizontal="center" vertical="center" wrapText="1"/>
    </xf>
    <xf numFmtId="165" fontId="27" fillId="0" borderId="0" xfId="0" applyNumberFormat="1" applyFont="1" applyBorder="1" applyAlignment="1">
      <alignment horizontal="center" vertical="center" wrapText="1"/>
    </xf>
    <xf numFmtId="0" fontId="32" fillId="15" borderId="0" xfId="0" applyFont="1" applyFill="1" applyBorder="1" applyAlignment="1">
      <alignment horizontal="left" vertical="center" wrapText="1"/>
    </xf>
    <xf numFmtId="0" fontId="73" fillId="15" borderId="0" xfId="0" applyFont="1" applyFill="1"/>
    <xf numFmtId="9" fontId="27" fillId="15" borderId="0" xfId="0" applyNumberFormat="1" applyFont="1" applyFill="1" applyBorder="1" applyAlignment="1">
      <alignment horizontal="center" vertical="center" wrapText="1"/>
    </xf>
    <xf numFmtId="9" fontId="27" fillId="0" borderId="0" xfId="0" applyNumberFormat="1" applyFont="1" applyBorder="1" applyAlignment="1">
      <alignment horizontal="center" vertical="center" wrapText="1"/>
    </xf>
    <xf numFmtId="9" fontId="38" fillId="0" borderId="0" xfId="0" applyNumberFormat="1" applyFont="1" applyBorder="1" applyAlignment="1">
      <alignment horizontal="center" vertical="center" wrapText="1"/>
    </xf>
    <xf numFmtId="0" fontId="33" fillId="15" borderId="50" xfId="0" applyFont="1" applyFill="1" applyBorder="1" applyAlignment="1">
      <alignment horizontal="center" vertical="center" wrapText="1"/>
    </xf>
    <xf numFmtId="9" fontId="33" fillId="0" borderId="0" xfId="0" applyNumberFormat="1" applyFont="1" applyBorder="1" applyAlignment="1">
      <alignment horizontal="center" vertical="center" wrapText="1"/>
    </xf>
    <xf numFmtId="9" fontId="33" fillId="15" borderId="0" xfId="0" applyNumberFormat="1" applyFont="1" applyFill="1" applyBorder="1" applyAlignment="1">
      <alignment horizontal="center" vertical="center" wrapText="1"/>
    </xf>
    <xf numFmtId="165" fontId="38" fillId="15" borderId="50" xfId="0" applyNumberFormat="1" applyFont="1" applyFill="1" applyBorder="1" applyAlignment="1">
      <alignment horizontal="center" vertical="center" wrapText="1"/>
    </xf>
    <xf numFmtId="9" fontId="38" fillId="15" borderId="50" xfId="0" applyNumberFormat="1" applyFont="1" applyFill="1" applyBorder="1" applyAlignment="1">
      <alignment horizontal="center" vertical="center" wrapText="1"/>
    </xf>
    <xf numFmtId="9" fontId="33" fillId="15" borderId="50" xfId="0" applyNumberFormat="1" applyFont="1" applyFill="1" applyBorder="1" applyAlignment="1">
      <alignment horizontal="center" vertical="center" wrapText="1"/>
    </xf>
    <xf numFmtId="0" fontId="14" fillId="0" borderId="51" xfId="0" applyNumberFormat="1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41" fillId="19" borderId="0" xfId="0" applyFont="1" applyFill="1" applyBorder="1" applyAlignment="1">
      <alignment horizontal="center" vertical="center" wrapText="1"/>
    </xf>
    <xf numFmtId="0" fontId="40" fillId="21" borderId="52" xfId="0" applyFont="1" applyFill="1" applyBorder="1" applyAlignment="1" applyProtection="1">
      <alignment horizontal="center" vertical="center"/>
    </xf>
    <xf numFmtId="0" fontId="40" fillId="21" borderId="53" xfId="0" applyFont="1" applyFill="1" applyBorder="1" applyAlignment="1" applyProtection="1">
      <alignment horizontal="left" vertical="center"/>
    </xf>
    <xf numFmtId="0" fontId="26" fillId="22" borderId="52" xfId="0" applyFont="1" applyFill="1" applyBorder="1" applyAlignment="1" applyProtection="1">
      <alignment horizontal="center" vertical="center"/>
    </xf>
    <xf numFmtId="0" fontId="26" fillId="22" borderId="53" xfId="0" applyFont="1" applyFill="1" applyBorder="1" applyAlignment="1" applyProtection="1">
      <alignment horizontal="left" vertical="center"/>
    </xf>
    <xf numFmtId="0" fontId="26" fillId="0" borderId="52" xfId="0" applyFont="1" applyBorder="1" applyAlignment="1" applyProtection="1">
      <alignment horizontal="center" vertical="center"/>
    </xf>
    <xf numFmtId="0" fontId="26" fillId="0" borderId="53" xfId="0" applyFont="1" applyBorder="1" applyAlignment="1" applyProtection="1">
      <alignment horizontal="left" vertical="center"/>
    </xf>
    <xf numFmtId="0" fontId="103" fillId="0" borderId="57" xfId="2" applyFont="1" applyFill="1" applyBorder="1" applyAlignment="1" applyProtection="1">
      <alignment vertical="center"/>
      <protection hidden="1"/>
    </xf>
    <xf numFmtId="0" fontId="26" fillId="22" borderId="59" xfId="0" applyFont="1" applyFill="1" applyBorder="1" applyAlignment="1" applyProtection="1">
      <alignment horizontal="center" vertical="center"/>
    </xf>
    <xf numFmtId="0" fontId="26" fillId="22" borderId="60" xfId="0" applyFont="1" applyFill="1" applyBorder="1" applyAlignment="1" applyProtection="1">
      <alignment horizontal="left" vertical="center"/>
    </xf>
    <xf numFmtId="0" fontId="103" fillId="0" borderId="16" xfId="2" applyFont="1" applyFill="1" applyBorder="1" applyAlignment="1" applyProtection="1">
      <alignment vertical="center"/>
      <protection hidden="1"/>
    </xf>
    <xf numFmtId="0" fontId="44" fillId="0" borderId="16" xfId="13" applyFont="1" applyFill="1" applyBorder="1" applyAlignment="1" applyProtection="1">
      <alignment horizontal="left" vertical="center"/>
      <protection hidden="1"/>
    </xf>
    <xf numFmtId="0" fontId="44" fillId="0" borderId="16" xfId="2" applyFont="1" applyFill="1" applyBorder="1" applyAlignment="1" applyProtection="1">
      <alignment horizontal="left" vertical="center"/>
      <protection hidden="1"/>
    </xf>
    <xf numFmtId="0" fontId="106" fillId="26" borderId="61" xfId="0" applyFont="1" applyFill="1" applyBorder="1" applyAlignment="1" applyProtection="1">
      <alignment vertical="top"/>
    </xf>
    <xf numFmtId="2" fontId="107" fillId="26" borderId="62" xfId="0" applyNumberFormat="1" applyFont="1" applyFill="1" applyBorder="1" applyAlignment="1" applyProtection="1">
      <alignment horizontal="right" vertical="top"/>
    </xf>
    <xf numFmtId="2" fontId="109" fillId="23" borderId="62" xfId="0" applyNumberFormat="1" applyFont="1" applyFill="1" applyBorder="1" applyAlignment="1" applyProtection="1">
      <alignment horizontal="right" vertical="top"/>
      <protection locked="0"/>
    </xf>
    <xf numFmtId="0" fontId="44" fillId="0" borderId="0" xfId="13" applyFont="1" applyFill="1" applyBorder="1" applyAlignment="1" applyProtection="1">
      <alignment horizontal="left" vertical="center" wrapText="1"/>
      <protection locked="0"/>
    </xf>
    <xf numFmtId="0" fontId="100" fillId="18" borderId="77" xfId="0" applyFont="1" applyFill="1" applyBorder="1" applyAlignment="1">
      <alignment horizontal="center" vertical="center" wrapText="1"/>
    </xf>
    <xf numFmtId="0" fontId="33" fillId="15" borderId="49" xfId="0" applyFont="1" applyFill="1" applyBorder="1" applyAlignment="1">
      <alignment horizontal="center" vertical="center" wrapText="1"/>
    </xf>
    <xf numFmtId="2" fontId="16" fillId="16" borderId="77" xfId="6" applyNumberFormat="1" applyFont="1" applyFill="1" applyBorder="1" applyAlignment="1">
      <alignment horizontal="center" vertical="center" wrapText="1"/>
    </xf>
    <xf numFmtId="2" fontId="14" fillId="15" borderId="77" xfId="5" applyNumberFormat="1" applyFont="1" applyFill="1" applyBorder="1" applyAlignment="1">
      <alignment horizontal="center" vertical="center" wrapText="1"/>
    </xf>
    <xf numFmtId="2" fontId="14" fillId="2" borderId="0" xfId="6" applyNumberFormat="1" applyFont="1" applyBorder="1" applyAlignment="1">
      <alignment horizontal="center" vertical="center" wrapText="1"/>
    </xf>
    <xf numFmtId="2" fontId="14" fillId="3" borderId="0" xfId="5" applyNumberFormat="1" applyFont="1" applyBorder="1" applyAlignment="1">
      <alignment horizontal="center" vertical="center" wrapText="1"/>
    </xf>
    <xf numFmtId="0" fontId="33" fillId="15" borderId="77" xfId="0" applyFont="1" applyFill="1" applyBorder="1" applyAlignment="1">
      <alignment horizontal="center" vertical="center" wrapText="1"/>
    </xf>
    <xf numFmtId="0" fontId="100" fillId="20" borderId="77" xfId="0" applyFont="1" applyFill="1" applyBorder="1" applyAlignment="1">
      <alignment horizontal="center" vertical="center" wrapText="1"/>
    </xf>
    <xf numFmtId="0" fontId="100" fillId="16" borderId="77" xfId="0" applyFont="1" applyFill="1" applyBorder="1" applyAlignment="1">
      <alignment horizontal="center" vertical="center" wrapText="1"/>
    </xf>
    <xf numFmtId="165" fontId="27" fillId="15" borderId="77" xfId="0" applyNumberFormat="1" applyFont="1" applyFill="1" applyBorder="1" applyAlignment="1">
      <alignment horizontal="center" vertical="center" wrapText="1"/>
    </xf>
    <xf numFmtId="0" fontId="38" fillId="15" borderId="77" xfId="0" applyFont="1" applyFill="1" applyBorder="1" applyAlignment="1">
      <alignment horizontal="center" vertical="center" wrapText="1"/>
    </xf>
    <xf numFmtId="2" fontId="16" fillId="19" borderId="77" xfId="6" applyNumberFormat="1" applyFont="1" applyFill="1" applyBorder="1" applyAlignment="1">
      <alignment horizontal="center" vertical="center" wrapText="1"/>
    </xf>
    <xf numFmtId="0" fontId="99" fillId="17" borderId="77" xfId="0" applyFont="1" applyFill="1" applyBorder="1" applyAlignment="1">
      <alignment horizontal="center" vertical="center" wrapText="1"/>
    </xf>
    <xf numFmtId="0" fontId="98" fillId="17" borderId="77" xfId="0" applyFont="1" applyFill="1" applyBorder="1" applyAlignment="1">
      <alignment horizontal="center" vertical="center" wrapText="1"/>
    </xf>
    <xf numFmtId="0" fontId="32" fillId="15" borderId="77" xfId="0" applyFont="1" applyFill="1" applyBorder="1" applyAlignment="1">
      <alignment horizontal="center" vertical="center" wrapText="1"/>
    </xf>
    <xf numFmtId="0" fontId="32" fillId="15" borderId="78" xfId="0" applyFont="1" applyFill="1" applyBorder="1" applyAlignment="1">
      <alignment horizontal="center" vertical="center" wrapText="1"/>
    </xf>
    <xf numFmtId="0" fontId="32" fillId="15" borderId="48" xfId="0" applyFont="1" applyFill="1" applyBorder="1" applyAlignment="1">
      <alignment horizontal="center" vertical="center" wrapText="1"/>
    </xf>
    <xf numFmtId="0" fontId="33" fillId="15" borderId="48" xfId="0" applyFont="1" applyFill="1" applyBorder="1" applyAlignment="1">
      <alignment horizontal="center" vertical="center" wrapText="1"/>
    </xf>
    <xf numFmtId="0" fontId="32" fillId="15" borderId="48" xfId="0" applyFont="1" applyFill="1" applyBorder="1" applyAlignment="1">
      <alignment horizontal="left" vertical="center" wrapText="1"/>
    </xf>
    <xf numFmtId="0" fontId="73" fillId="15" borderId="48" xfId="0" applyFont="1" applyFill="1" applyBorder="1"/>
    <xf numFmtId="0" fontId="13" fillId="4" borderId="76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30" fillId="22" borderId="80" xfId="0" applyFont="1" applyFill="1" applyBorder="1" applyAlignment="1">
      <alignment horizontal="center" vertical="center" wrapText="1"/>
    </xf>
    <xf numFmtId="0" fontId="30" fillId="22" borderId="81" xfId="0" applyFont="1" applyFill="1" applyBorder="1" applyAlignment="1">
      <alignment horizontal="center" vertical="center" wrapText="1"/>
    </xf>
    <xf numFmtId="0" fontId="30" fillId="0" borderId="81" xfId="0" applyFont="1" applyBorder="1" applyAlignment="1">
      <alignment horizontal="center" vertical="center" wrapText="1"/>
    </xf>
    <xf numFmtId="0" fontId="95" fillId="15" borderId="82" xfId="0" applyFont="1" applyFill="1" applyBorder="1" applyAlignment="1">
      <alignment horizontal="center" wrapText="1"/>
    </xf>
    <xf numFmtId="0" fontId="95" fillId="0" borderId="82" xfId="0" applyFont="1" applyBorder="1" applyAlignment="1">
      <alignment horizontal="center" wrapText="1"/>
    </xf>
    <xf numFmtId="0" fontId="95" fillId="0" borderId="79" xfId="0" applyFont="1" applyBorder="1" applyAlignment="1">
      <alignment horizontal="center" wrapText="1"/>
    </xf>
    <xf numFmtId="0" fontId="14" fillId="0" borderId="0" xfId="0" applyNumberFormat="1" applyFont="1" applyBorder="1" applyAlignment="1">
      <alignment horizontal="center" vertical="center" wrapText="1"/>
    </xf>
    <xf numFmtId="0" fontId="101" fillId="0" borderId="0" xfId="50" applyFont="1" applyProtection="1">
      <protection hidden="1"/>
    </xf>
    <xf numFmtId="0" fontId="4" fillId="0" borderId="0" xfId="50" applyFont="1" applyProtection="1">
      <protection hidden="1"/>
    </xf>
    <xf numFmtId="0" fontId="4" fillId="0" borderId="0" xfId="50" applyFont="1" applyAlignment="1" applyProtection="1">
      <alignment horizontal="center" vertical="center"/>
      <protection hidden="1"/>
    </xf>
    <xf numFmtId="0" fontId="4" fillId="0" borderId="0" xfId="50" applyFont="1" applyAlignment="1" applyProtection="1">
      <alignment wrapText="1"/>
      <protection hidden="1"/>
    </xf>
    <xf numFmtId="0" fontId="4" fillId="0" borderId="0" xfId="50" applyFont="1" applyFill="1" applyProtection="1">
      <protection hidden="1"/>
    </xf>
    <xf numFmtId="0" fontId="60" fillId="0" borderId="0" xfId="50" applyFont="1" applyFill="1" applyAlignment="1" applyProtection="1">
      <alignment horizontal="center" vertical="center"/>
      <protection hidden="1"/>
    </xf>
    <xf numFmtId="0" fontId="102" fillId="0" borderId="0" xfId="50" applyFont="1" applyFill="1" applyBorder="1" applyProtection="1">
      <protection hidden="1"/>
    </xf>
    <xf numFmtId="0" fontId="23" fillId="0" borderId="0" xfId="50" applyFont="1" applyProtection="1">
      <protection hidden="1"/>
    </xf>
    <xf numFmtId="0" fontId="102" fillId="0" borderId="0" xfId="50" applyFont="1" applyFill="1" applyBorder="1" applyAlignment="1" applyProtection="1">
      <alignment vertical="center"/>
      <protection hidden="1"/>
    </xf>
    <xf numFmtId="0" fontId="102" fillId="0" borderId="0" xfId="50" applyFont="1" applyFill="1" applyBorder="1" applyAlignment="1" applyProtection="1">
      <alignment horizontal="right" vertical="center" wrapText="1"/>
      <protection hidden="1"/>
    </xf>
    <xf numFmtId="165" fontId="102" fillId="0" borderId="0" xfId="50" applyNumberFormat="1" applyFont="1" applyFill="1" applyBorder="1" applyAlignment="1" applyProtection="1">
      <alignment horizontal="center" vertical="center"/>
      <protection hidden="1"/>
    </xf>
    <xf numFmtId="165" fontId="4" fillId="23" borderId="56" xfId="50" applyNumberFormat="1" applyFont="1" applyFill="1" applyBorder="1" applyAlignment="1" applyProtection="1">
      <alignment horizontal="center" vertical="center"/>
      <protection locked="0" hidden="1"/>
    </xf>
    <xf numFmtId="165" fontId="4" fillId="23" borderId="57" xfId="50" applyNumberFormat="1" applyFont="1" applyFill="1" applyBorder="1" applyAlignment="1" applyProtection="1">
      <alignment horizontal="center" vertical="center"/>
      <protection hidden="1"/>
    </xf>
    <xf numFmtId="0" fontId="102" fillId="0" borderId="57" xfId="50" applyFont="1" applyFill="1" applyBorder="1" applyProtection="1">
      <protection hidden="1"/>
    </xf>
    <xf numFmtId="0" fontId="102" fillId="0" borderId="58" xfId="50" applyFont="1" applyFill="1" applyBorder="1" applyProtection="1">
      <protection hidden="1"/>
    </xf>
    <xf numFmtId="10" fontId="4" fillId="23" borderId="15" xfId="51" applyNumberFormat="1" applyFont="1" applyFill="1" applyBorder="1" applyAlignment="1" applyProtection="1">
      <alignment horizontal="center" vertical="center"/>
      <protection locked="0" hidden="1"/>
    </xf>
    <xf numFmtId="10" fontId="4" fillId="23" borderId="16" xfId="51" applyNumberFormat="1" applyFont="1" applyFill="1" applyBorder="1" applyAlignment="1" applyProtection="1">
      <alignment horizontal="center" vertical="center"/>
      <protection hidden="1"/>
    </xf>
    <xf numFmtId="0" fontId="4" fillId="0" borderId="16" xfId="50" applyFont="1" applyBorder="1" applyProtection="1">
      <protection hidden="1"/>
    </xf>
    <xf numFmtId="0" fontId="4" fillId="0" borderId="63" xfId="50" applyFont="1" applyBorder="1" applyProtection="1">
      <protection hidden="1"/>
    </xf>
    <xf numFmtId="0" fontId="4" fillId="23" borderId="15" xfId="50" applyFont="1" applyFill="1" applyBorder="1" applyAlignment="1" applyProtection="1">
      <alignment horizontal="center" vertical="center" wrapText="1"/>
      <protection locked="0" hidden="1"/>
    </xf>
    <xf numFmtId="0" fontId="4" fillId="23" borderId="16" xfId="50" applyFont="1" applyFill="1" applyBorder="1" applyAlignment="1" applyProtection="1">
      <alignment horizontal="center" vertical="center"/>
      <protection hidden="1"/>
    </xf>
    <xf numFmtId="2" fontId="4" fillId="23" borderId="15" xfId="50" applyNumberFormat="1" applyFont="1" applyFill="1" applyBorder="1" applyAlignment="1" applyProtection="1">
      <alignment horizontal="center" vertical="center"/>
      <protection locked="0" hidden="1"/>
    </xf>
    <xf numFmtId="2" fontId="4" fillId="23" borderId="16" xfId="50" applyNumberFormat="1" applyFont="1" applyFill="1" applyBorder="1" applyAlignment="1" applyProtection="1">
      <alignment horizontal="center" vertical="center"/>
      <protection hidden="1"/>
    </xf>
    <xf numFmtId="0" fontId="4" fillId="23" borderId="15" xfId="50" applyFont="1" applyFill="1" applyBorder="1" applyAlignment="1" applyProtection="1">
      <alignment horizontal="center" vertical="center"/>
      <protection locked="0" hidden="1"/>
    </xf>
    <xf numFmtId="165" fontId="4" fillId="23" borderId="15" xfId="50" applyNumberFormat="1" applyFont="1" applyFill="1" applyBorder="1" applyAlignment="1" applyProtection="1">
      <alignment horizontal="center" vertical="center"/>
      <protection locked="0" hidden="1"/>
    </xf>
    <xf numFmtId="165" fontId="4" fillId="23" borderId="16" xfId="50" applyNumberFormat="1" applyFont="1" applyFill="1" applyBorder="1" applyAlignment="1" applyProtection="1">
      <alignment horizontal="center" vertical="center"/>
      <protection hidden="1"/>
    </xf>
    <xf numFmtId="9" fontId="4" fillId="23" borderId="15" xfId="51" applyFont="1" applyFill="1" applyBorder="1" applyAlignment="1" applyProtection="1">
      <alignment horizontal="center" vertical="center"/>
      <protection locked="0" hidden="1"/>
    </xf>
    <xf numFmtId="9" fontId="4" fillId="23" borderId="16" xfId="51" applyFont="1" applyFill="1" applyBorder="1" applyAlignment="1" applyProtection="1">
      <alignment horizontal="center" vertical="center"/>
      <protection hidden="1"/>
    </xf>
    <xf numFmtId="0" fontId="105" fillId="0" borderId="16" xfId="50" applyFont="1" applyFill="1" applyBorder="1" applyAlignment="1" applyProtection="1">
      <alignment vertical="center"/>
      <protection hidden="1"/>
    </xf>
    <xf numFmtId="0" fontId="4" fillId="23" borderId="66" xfId="50" applyFont="1" applyFill="1" applyBorder="1" applyAlignment="1" applyProtection="1">
      <alignment horizontal="center" vertical="center"/>
      <protection locked="0" hidden="1"/>
    </xf>
    <xf numFmtId="0" fontId="4" fillId="23" borderId="67" xfId="50" applyFont="1" applyFill="1" applyBorder="1" applyAlignment="1" applyProtection="1">
      <alignment horizontal="center" vertical="center"/>
      <protection hidden="1"/>
    </xf>
    <xf numFmtId="0" fontId="105" fillId="0" borderId="67" xfId="50" applyFont="1" applyFill="1" applyBorder="1" applyAlignment="1" applyProtection="1">
      <alignment vertical="center"/>
      <protection hidden="1"/>
    </xf>
    <xf numFmtId="0" fontId="4" fillId="0" borderId="67" xfId="50" applyFont="1" applyBorder="1" applyProtection="1">
      <protection hidden="1"/>
    </xf>
    <xf numFmtId="0" fontId="4" fillId="0" borderId="68" xfId="50" applyFont="1" applyBorder="1" applyProtection="1">
      <protection hidden="1"/>
    </xf>
    <xf numFmtId="0" fontId="4" fillId="0" borderId="0" xfId="50" applyFont="1" applyBorder="1" applyAlignment="1" applyProtection="1">
      <alignment horizontal="left" vertical="center"/>
      <protection hidden="1"/>
    </xf>
    <xf numFmtId="0" fontId="105" fillId="0" borderId="0" xfId="50" applyFont="1" applyFill="1" applyBorder="1" applyAlignment="1" applyProtection="1">
      <alignment vertical="center"/>
      <protection hidden="1"/>
    </xf>
    <xf numFmtId="0" fontId="4" fillId="0" borderId="72" xfId="50" applyFont="1" applyBorder="1" applyProtection="1">
      <protection hidden="1"/>
    </xf>
    <xf numFmtId="0" fontId="42" fillId="24" borderId="73" xfId="50" applyFont="1" applyFill="1" applyBorder="1" applyAlignment="1" applyProtection="1">
      <alignment horizontal="center" vertical="center" wrapText="1"/>
      <protection hidden="1"/>
    </xf>
    <xf numFmtId="0" fontId="42" fillId="24" borderId="12" xfId="50" applyFont="1" applyFill="1" applyBorder="1" applyAlignment="1" applyProtection="1">
      <alignment horizontal="center" vertical="center" wrapText="1"/>
      <protection hidden="1"/>
    </xf>
    <xf numFmtId="0" fontId="4" fillId="0" borderId="0" xfId="50" applyFont="1" applyBorder="1" applyProtection="1">
      <protection hidden="1"/>
    </xf>
    <xf numFmtId="0" fontId="42" fillId="25" borderId="12" xfId="50" applyFont="1" applyFill="1" applyBorder="1" applyAlignment="1" applyProtection="1">
      <alignment horizontal="center" vertical="center" wrapText="1"/>
      <protection hidden="1"/>
    </xf>
    <xf numFmtId="0" fontId="24" fillId="25" borderId="12" xfId="50" applyFont="1" applyFill="1" applyBorder="1" applyAlignment="1" applyProtection="1">
      <alignment horizontal="center" vertical="center" wrapText="1"/>
      <protection hidden="1"/>
    </xf>
    <xf numFmtId="0" fontId="42" fillId="25" borderId="74" xfId="50" applyFont="1" applyFill="1" applyBorder="1" applyAlignment="1" applyProtection="1">
      <alignment horizontal="center" vertical="center" wrapText="1"/>
      <protection hidden="1"/>
    </xf>
    <xf numFmtId="165" fontId="4" fillId="26" borderId="62" xfId="50" applyNumberFormat="1" applyFont="1" applyFill="1" applyBorder="1" applyAlignment="1" applyProtection="1">
      <alignment horizontal="center" vertical="center"/>
      <protection hidden="1"/>
    </xf>
    <xf numFmtId="165" fontId="43" fillId="26" borderId="62" xfId="50" applyNumberFormat="1" applyFont="1" applyFill="1" applyBorder="1" applyAlignment="1" applyProtection="1">
      <alignment horizontal="center" vertical="center"/>
      <protection hidden="1"/>
    </xf>
    <xf numFmtId="165" fontId="108" fillId="26" borderId="62" xfId="50" applyNumberFormat="1" applyFont="1" applyFill="1" applyBorder="1" applyAlignment="1" applyProtection="1">
      <alignment horizontal="center" vertical="center"/>
      <protection hidden="1"/>
    </xf>
    <xf numFmtId="165" fontId="110" fillId="26" borderId="62" xfId="50" applyNumberFormat="1" applyFont="1" applyFill="1" applyBorder="1" applyAlignment="1" applyProtection="1">
      <alignment horizontal="center" vertical="center"/>
      <protection hidden="1"/>
    </xf>
    <xf numFmtId="165" fontId="110" fillId="26" borderId="75" xfId="50" applyNumberFormat="1" applyFont="1" applyFill="1" applyBorder="1" applyAlignment="1" applyProtection="1">
      <alignment horizontal="center" vertical="center"/>
      <protection hidden="1"/>
    </xf>
    <xf numFmtId="0" fontId="111" fillId="0" borderId="0" xfId="50" applyFont="1" applyProtection="1">
      <protection hidden="1"/>
    </xf>
    <xf numFmtId="0" fontId="35" fillId="0" borderId="0" xfId="0" applyFont="1" applyAlignment="1">
      <alignment horizontal="center" vertical="center" wrapText="1"/>
    </xf>
    <xf numFmtId="0" fontId="27" fillId="0" borderId="84" xfId="0" applyFont="1" applyFill="1" applyBorder="1" applyAlignment="1">
      <alignment horizontal="center" vertical="center"/>
    </xf>
    <xf numFmtId="0" fontId="27" fillId="0" borderId="85" xfId="0" applyFont="1" applyFill="1" applyBorder="1" applyAlignment="1">
      <alignment horizontal="center" vertical="center"/>
    </xf>
    <xf numFmtId="0" fontId="13" fillId="4" borderId="83" xfId="0" applyFont="1" applyFill="1" applyBorder="1" applyAlignment="1">
      <alignment horizontal="center" vertical="center" wrapText="1"/>
    </xf>
    <xf numFmtId="0" fontId="13" fillId="4" borderId="86" xfId="0" applyFont="1" applyFill="1" applyBorder="1" applyAlignment="1">
      <alignment horizontal="center" vertical="center" wrapText="1"/>
    </xf>
    <xf numFmtId="0" fontId="31" fillId="0" borderId="34" xfId="0" applyFont="1" applyBorder="1"/>
    <xf numFmtId="44" fontId="27" fillId="0" borderId="18" xfId="47" applyFont="1" applyFill="1" applyBorder="1" applyAlignment="1">
      <alignment horizontal="center"/>
    </xf>
    <xf numFmtId="0" fontId="13" fillId="4" borderId="28" xfId="0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21" xfId="0" applyFont="1" applyFill="1" applyBorder="1" applyAlignment="1">
      <alignment horizontal="center" vertical="center" wrapText="1"/>
    </xf>
    <xf numFmtId="2" fontId="16" fillId="27" borderId="0" xfId="5" applyNumberFormat="1" applyFont="1" applyFill="1" applyBorder="1" applyAlignment="1">
      <alignment horizontal="center" vertical="center" wrapText="1"/>
    </xf>
    <xf numFmtId="2" fontId="27" fillId="0" borderId="0" xfId="5" applyNumberFormat="1" applyFont="1" applyFill="1" applyBorder="1" applyAlignment="1">
      <alignment horizontal="center" vertical="center" wrapText="1"/>
    </xf>
    <xf numFmtId="2" fontId="27" fillId="0" borderId="0" xfId="6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center" vertical="center" wrapText="1"/>
    </xf>
    <xf numFmtId="2" fontId="114" fillId="0" borderId="0" xfId="0" applyNumberFormat="1" applyFont="1" applyFill="1" applyBorder="1" applyAlignment="1" applyProtection="1">
      <alignment horizontal="center" vertical="center" wrapText="1"/>
    </xf>
    <xf numFmtId="8" fontId="27" fillId="0" borderId="13" xfId="47" applyNumberFormat="1" applyFont="1" applyFill="1" applyBorder="1" applyAlignment="1">
      <alignment horizontal="center"/>
    </xf>
    <xf numFmtId="44" fontId="31" fillId="0" borderId="0" xfId="47" applyFont="1"/>
    <xf numFmtId="0" fontId="26" fillId="4" borderId="0" xfId="0" applyFont="1" applyFill="1" applyBorder="1" applyProtection="1">
      <protection hidden="1"/>
    </xf>
    <xf numFmtId="0" fontId="26" fillId="4" borderId="0" xfId="0" applyFont="1" applyFill="1" applyBorder="1" applyAlignment="1" applyProtection="1">
      <alignment horizontal="right"/>
      <protection hidden="1"/>
    </xf>
    <xf numFmtId="0" fontId="46" fillId="4" borderId="0" xfId="0" applyFont="1" applyFill="1" applyBorder="1" applyAlignment="1" applyProtection="1">
      <alignment horizontal="right"/>
      <protection hidden="1"/>
    </xf>
    <xf numFmtId="0" fontId="26" fillId="4" borderId="0" xfId="0" applyFont="1" applyFill="1" applyBorder="1" applyAlignment="1" applyProtection="1">
      <alignment horizontal="right" vertical="center"/>
      <protection hidden="1"/>
    </xf>
    <xf numFmtId="0" fontId="47" fillId="4" borderId="0" xfId="0" applyFont="1" applyFill="1" applyBorder="1" applyAlignment="1" applyProtection="1">
      <alignment horizontal="center"/>
      <protection hidden="1"/>
    </xf>
    <xf numFmtId="0" fontId="26" fillId="4" borderId="0" xfId="0" applyFont="1" applyFill="1" applyBorder="1" applyAlignment="1" applyProtection="1">
      <alignment horizontal="right" vertical="top"/>
      <protection hidden="1"/>
    </xf>
    <xf numFmtId="0" fontId="31" fillId="4" borderId="0" xfId="0" applyFont="1" applyFill="1" applyBorder="1" applyAlignment="1" applyProtection="1">
      <alignment horizontal="right"/>
      <protection hidden="1"/>
    </xf>
    <xf numFmtId="0" fontId="26" fillId="4" borderId="0" xfId="0" applyFont="1" applyFill="1" applyBorder="1" applyAlignment="1" applyProtection="1">
      <alignment horizontal="left" vertical="top"/>
      <protection hidden="1"/>
    </xf>
    <xf numFmtId="0" fontId="47" fillId="4" borderId="0" xfId="0" applyFont="1" applyFill="1" applyBorder="1" applyAlignment="1" applyProtection="1">
      <alignment horizontal="left"/>
      <protection hidden="1"/>
    </xf>
    <xf numFmtId="0" fontId="28" fillId="4" borderId="0" xfId="0" applyFont="1" applyFill="1" applyBorder="1" applyAlignment="1" applyProtection="1">
      <alignment horizontal="center"/>
      <protection hidden="1"/>
    </xf>
    <xf numFmtId="0" fontId="46" fillId="4" borderId="0" xfId="53" applyFont="1" applyFill="1" applyAlignment="1" applyProtection="1">
      <alignment horizontal="right"/>
      <protection hidden="1"/>
    </xf>
    <xf numFmtId="44" fontId="0" fillId="4" borderId="87" xfId="47" applyFont="1" applyFill="1" applyBorder="1" applyAlignment="1">
      <alignment horizontal="center" vertical="center"/>
    </xf>
    <xf numFmtId="44" fontId="71" fillId="4" borderId="26" xfId="47" applyFont="1" applyFill="1" applyBorder="1" applyAlignment="1">
      <alignment horizontal="center" vertical="center"/>
    </xf>
    <xf numFmtId="0" fontId="27" fillId="0" borderId="13" xfId="0" applyNumberFormat="1" applyFont="1" applyFill="1" applyBorder="1" applyAlignment="1">
      <alignment horizontal="center" vertical="center" wrapText="1"/>
    </xf>
    <xf numFmtId="0" fontId="27" fillId="0" borderId="85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9" fontId="0" fillId="0" borderId="0" xfId="52" applyFont="1" applyAlignment="1">
      <alignment vertical="center"/>
    </xf>
    <xf numFmtId="0" fontId="27" fillId="5" borderId="13" xfId="0" applyFont="1" applyFill="1" applyBorder="1" applyAlignment="1">
      <alignment horizontal="center" vertical="center" wrapText="1"/>
    </xf>
    <xf numFmtId="0" fontId="27" fillId="5" borderId="13" xfId="0" applyFont="1" applyFill="1" applyBorder="1" applyAlignment="1">
      <alignment horizontal="center" vertical="center"/>
    </xf>
    <xf numFmtId="0" fontId="27" fillId="5" borderId="85" xfId="0" applyFont="1" applyFill="1" applyBorder="1" applyAlignment="1">
      <alignment horizontal="center" vertical="center"/>
    </xf>
    <xf numFmtId="0" fontId="27" fillId="5" borderId="9" xfId="0" applyFont="1" applyFill="1" applyBorder="1" applyAlignment="1">
      <alignment horizontal="center" vertical="center" wrapText="1"/>
    </xf>
    <xf numFmtId="0" fontId="27" fillId="5" borderId="85" xfId="0" applyFont="1" applyFill="1" applyBorder="1" applyAlignment="1">
      <alignment horizontal="center" vertical="center" wrapText="1"/>
    </xf>
    <xf numFmtId="0" fontId="27" fillId="14" borderId="89" xfId="0" applyFont="1" applyFill="1" applyBorder="1" applyAlignment="1">
      <alignment horizontal="center" vertical="center" wrapText="1"/>
    </xf>
    <xf numFmtId="0" fontId="27" fillId="14" borderId="89" xfId="0" applyFont="1" applyFill="1" applyBorder="1" applyAlignment="1">
      <alignment horizontal="left" vertical="center" wrapText="1"/>
    </xf>
    <xf numFmtId="0" fontId="13" fillId="5" borderId="90" xfId="0" applyFont="1" applyFill="1" applyBorder="1" applyAlignment="1">
      <alignment horizontal="right" vertical="top" wrapText="1"/>
    </xf>
    <xf numFmtId="0" fontId="27" fillId="5" borderId="91" xfId="2" applyFont="1" applyFill="1" applyBorder="1" applyAlignment="1">
      <alignment vertical="top" wrapText="1"/>
    </xf>
    <xf numFmtId="0" fontId="87" fillId="5" borderId="92" xfId="0" applyFont="1" applyFill="1" applyBorder="1" applyAlignment="1">
      <alignment horizontal="left" vertical="top" wrapText="1"/>
    </xf>
    <xf numFmtId="0" fontId="27" fillId="4" borderId="91" xfId="0" applyFont="1" applyFill="1" applyBorder="1" applyAlignment="1">
      <alignment horizontal="center" vertical="top" wrapText="1"/>
    </xf>
    <xf numFmtId="0" fontId="16" fillId="7" borderId="90" xfId="0" applyFont="1" applyFill="1" applyBorder="1" applyAlignment="1">
      <alignment horizontal="right" vertical="top"/>
    </xf>
    <xf numFmtId="0" fontId="16" fillId="7" borderId="91" xfId="2" applyFont="1" applyFill="1" applyBorder="1" applyAlignment="1">
      <alignment vertical="top" wrapText="1"/>
    </xf>
    <xf numFmtId="0" fontId="27" fillId="7" borderId="91" xfId="0" applyFont="1" applyFill="1" applyBorder="1" applyAlignment="1" applyProtection="1">
      <alignment horizontal="center" vertical="top" wrapText="1"/>
      <protection locked="0"/>
    </xf>
    <xf numFmtId="0" fontId="87" fillId="7" borderId="92" xfId="0" applyFont="1" applyFill="1" applyBorder="1" applyAlignment="1">
      <alignment horizontal="left" vertical="top" wrapText="1"/>
    </xf>
    <xf numFmtId="0" fontId="13" fillId="5" borderId="93" xfId="2" applyFont="1" applyFill="1" applyBorder="1" applyAlignment="1">
      <alignment horizontal="right" vertical="top" wrapText="1"/>
    </xf>
    <xf numFmtId="0" fontId="27" fillId="5" borderId="91" xfId="2" applyFont="1" applyFill="1" applyBorder="1" applyAlignment="1">
      <alignment horizontal="left" vertical="top" wrapText="1"/>
    </xf>
    <xf numFmtId="0" fontId="16" fillId="7" borderId="91" xfId="0" applyFont="1" applyFill="1" applyBorder="1" applyAlignment="1" applyProtection="1">
      <alignment horizontal="center" vertical="top" wrapText="1"/>
      <protection locked="0"/>
    </xf>
    <xf numFmtId="0" fontId="89" fillId="7" borderId="92" xfId="0" applyFont="1" applyFill="1" applyBorder="1" applyAlignment="1">
      <alignment horizontal="left" vertical="top" wrapText="1"/>
    </xf>
    <xf numFmtId="0" fontId="13" fillId="5" borderId="90" xfId="2" applyFont="1" applyFill="1" applyBorder="1" applyAlignment="1">
      <alignment horizontal="right" vertical="top" wrapText="1"/>
    </xf>
    <xf numFmtId="0" fontId="16" fillId="7" borderId="91" xfId="0" applyFont="1" applyFill="1" applyBorder="1" applyAlignment="1">
      <alignment horizontal="center" vertical="top" wrapText="1"/>
    </xf>
    <xf numFmtId="0" fontId="13" fillId="28" borderId="90" xfId="2" applyFont="1" applyFill="1" applyBorder="1" applyAlignment="1">
      <alignment horizontal="right" vertical="top" wrapText="1"/>
    </xf>
    <xf numFmtId="0" fontId="27" fillId="28" borderId="91" xfId="2" applyFont="1" applyFill="1" applyBorder="1" applyAlignment="1">
      <alignment horizontal="left" vertical="top" wrapText="1"/>
    </xf>
    <xf numFmtId="0" fontId="88" fillId="28" borderId="91" xfId="0" applyFont="1" applyFill="1" applyBorder="1" applyAlignment="1">
      <alignment horizontal="center" vertical="top" wrapText="1"/>
    </xf>
    <xf numFmtId="0" fontId="87" fillId="28" borderId="94" xfId="0" applyFont="1" applyFill="1" applyBorder="1" applyAlignment="1">
      <alignment horizontal="left" vertical="top" wrapText="1"/>
    </xf>
    <xf numFmtId="0" fontId="87" fillId="5" borderId="94" xfId="0" applyFont="1" applyFill="1" applyBorder="1" applyAlignment="1">
      <alignment horizontal="left" vertical="top" wrapText="1"/>
    </xf>
    <xf numFmtId="0" fontId="87" fillId="14" borderId="95" xfId="0" applyFont="1" applyFill="1" applyBorder="1" applyAlignment="1">
      <alignment horizontal="left" vertical="center" wrapText="1"/>
    </xf>
    <xf numFmtId="0" fontId="26" fillId="0" borderId="97" xfId="0" applyFont="1" applyBorder="1" applyProtection="1">
      <protection hidden="1"/>
    </xf>
    <xf numFmtId="0" fontId="27" fillId="0" borderId="88" xfId="0" applyFont="1" applyBorder="1" applyAlignment="1">
      <alignment horizontal="center" vertical="center" wrapText="1"/>
    </xf>
    <xf numFmtId="0" fontId="31" fillId="4" borderId="26" xfId="0" applyFont="1" applyFill="1" applyBorder="1" applyAlignment="1">
      <alignment horizontal="center"/>
    </xf>
    <xf numFmtId="0" fontId="27" fillId="4" borderId="19" xfId="0" applyFont="1" applyFill="1" applyBorder="1" applyAlignment="1">
      <alignment horizontal="center" vertical="center" wrapText="1"/>
    </xf>
    <xf numFmtId="0" fontId="27" fillId="4" borderId="87" xfId="0" applyFont="1" applyFill="1" applyBorder="1" applyAlignment="1">
      <alignment horizontal="center" vertical="center" wrapText="1"/>
    </xf>
    <xf numFmtId="0" fontId="27" fillId="4" borderId="27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52" fillId="5" borderId="0" xfId="0" applyFont="1" applyFill="1" applyBorder="1" applyAlignment="1" applyProtection="1">
      <alignment horizontal="left" vertical="top" wrapText="1"/>
      <protection hidden="1"/>
    </xf>
    <xf numFmtId="0" fontId="26" fillId="7" borderId="0" xfId="0" applyFont="1" applyFill="1" applyBorder="1" applyAlignment="1" applyProtection="1">
      <alignment horizontal="left"/>
      <protection hidden="1"/>
    </xf>
    <xf numFmtId="0" fontId="116" fillId="5" borderId="94" xfId="0" applyFont="1" applyFill="1" applyBorder="1" applyAlignment="1">
      <alignment horizontal="left" vertical="top" wrapText="1"/>
    </xf>
    <xf numFmtId="0" fontId="26" fillId="4" borderId="72" xfId="0" applyFont="1" applyFill="1" applyBorder="1" applyProtection="1">
      <protection hidden="1"/>
    </xf>
    <xf numFmtId="0" fontId="26" fillId="4" borderId="104" xfId="0" applyFont="1" applyFill="1" applyBorder="1" applyProtection="1">
      <protection hidden="1"/>
    </xf>
    <xf numFmtId="0" fontId="28" fillId="4" borderId="98" xfId="0" applyFont="1" applyFill="1" applyBorder="1" applyAlignment="1" applyProtection="1">
      <alignment horizontal="center"/>
      <protection hidden="1"/>
    </xf>
    <xf numFmtId="0" fontId="47" fillId="4" borderId="98" xfId="0" applyFont="1" applyFill="1" applyBorder="1" applyProtection="1">
      <protection hidden="1"/>
    </xf>
    <xf numFmtId="0" fontId="26" fillId="7" borderId="98" xfId="0" applyFont="1" applyFill="1" applyBorder="1" applyAlignment="1" applyProtection="1">
      <alignment horizontal="left"/>
      <protection hidden="1"/>
    </xf>
    <xf numFmtId="0" fontId="47" fillId="4" borderId="98" xfId="0" applyFont="1" applyFill="1" applyBorder="1" applyAlignment="1" applyProtection="1">
      <alignment horizontal="center"/>
      <protection hidden="1"/>
    </xf>
    <xf numFmtId="0" fontId="46" fillId="4" borderId="98" xfId="0" applyFont="1" applyFill="1" applyBorder="1" applyProtection="1">
      <protection hidden="1"/>
    </xf>
    <xf numFmtId="0" fontId="81" fillId="7" borderId="98" xfId="0" quotePrefix="1" applyNumberFormat="1" applyFont="1" applyFill="1" applyBorder="1" applyAlignment="1" applyProtection="1">
      <alignment horizontal="center" vertical="center"/>
      <protection locked="0"/>
    </xf>
    <xf numFmtId="166" fontId="47" fillId="4" borderId="98" xfId="0" applyNumberFormat="1" applyFont="1" applyFill="1" applyBorder="1" applyProtection="1">
      <protection hidden="1"/>
    </xf>
    <xf numFmtId="0" fontId="52" fillId="5" borderId="98" xfId="0" applyFont="1" applyFill="1" applyBorder="1" applyAlignment="1" applyProtection="1">
      <alignment horizontal="left" vertical="top" wrapText="1"/>
      <protection hidden="1"/>
    </xf>
    <xf numFmtId="0" fontId="83" fillId="7" borderId="98" xfId="0" applyFont="1" applyFill="1" applyBorder="1" applyAlignment="1" applyProtection="1">
      <alignment horizontal="center" vertical="center" wrapText="1"/>
      <protection hidden="1"/>
    </xf>
    <xf numFmtId="0" fontId="46" fillId="4" borderId="98" xfId="0" applyFont="1" applyFill="1" applyBorder="1" applyAlignment="1" applyProtection="1">
      <alignment horizontal="center" vertical="center"/>
      <protection hidden="1"/>
    </xf>
    <xf numFmtId="14" fontId="83" fillId="5" borderId="98" xfId="0" applyNumberFormat="1" applyFont="1" applyFill="1" applyBorder="1" applyAlignment="1" applyProtection="1">
      <alignment vertical="top" wrapText="1"/>
      <protection hidden="1"/>
    </xf>
    <xf numFmtId="0" fontId="52" fillId="5" borderId="98" xfId="0" applyFont="1" applyFill="1" applyBorder="1" applyAlignment="1" applyProtection="1">
      <alignment vertical="top" wrapText="1"/>
      <protection hidden="1"/>
    </xf>
    <xf numFmtId="0" fontId="112" fillId="4" borderId="100" xfId="0" applyFont="1" applyFill="1" applyBorder="1" applyAlignment="1" applyProtection="1">
      <alignment horizontal="left" vertical="center"/>
      <protection hidden="1"/>
    </xf>
    <xf numFmtId="0" fontId="113" fillId="4" borderId="100" xfId="0" applyFont="1" applyFill="1" applyBorder="1" applyAlignment="1" applyProtection="1">
      <alignment horizontal="left" vertical="center"/>
      <protection hidden="1"/>
    </xf>
    <xf numFmtId="0" fontId="112" fillId="4" borderId="101" xfId="0" applyFont="1" applyFill="1" applyBorder="1" applyAlignment="1" applyProtection="1">
      <alignment horizontal="left" vertical="center"/>
      <protection hidden="1"/>
    </xf>
    <xf numFmtId="0" fontId="26" fillId="0" borderId="96" xfId="0" applyFont="1" applyBorder="1" applyProtection="1">
      <protection hidden="1"/>
    </xf>
    <xf numFmtId="0" fontId="26" fillId="0" borderId="102" xfId="0" applyFont="1" applyBorder="1" applyProtection="1">
      <protection hidden="1"/>
    </xf>
    <xf numFmtId="0" fontId="26" fillId="0" borderId="97" xfId="0" applyFont="1" applyBorder="1" applyAlignment="1" applyProtection="1">
      <alignment vertical="center" textRotation="90"/>
      <protection hidden="1"/>
    </xf>
    <xf numFmtId="0" fontId="46" fillId="0" borderId="97" xfId="0" applyFont="1" applyBorder="1" applyProtection="1">
      <protection hidden="1"/>
    </xf>
    <xf numFmtId="0" fontId="26" fillId="0" borderId="99" xfId="0" applyFont="1" applyBorder="1" applyAlignment="1" applyProtection="1">
      <alignment vertical="center" textRotation="90"/>
      <protection hidden="1"/>
    </xf>
    <xf numFmtId="0" fontId="29" fillId="0" borderId="12" xfId="0" applyFont="1" applyBorder="1" applyAlignment="1">
      <alignment horizontal="center" vertical="center" wrapText="1"/>
    </xf>
    <xf numFmtId="8" fontId="71" fillId="4" borderId="26" xfId="47" applyNumberFormat="1" applyFont="1" applyFill="1" applyBorder="1" applyAlignment="1">
      <alignment horizontal="center" vertical="center"/>
    </xf>
    <xf numFmtId="0" fontId="26" fillId="0" borderId="0" xfId="0" applyFont="1" applyBorder="1" applyAlignment="1" applyProtection="1">
      <alignment horizontal="justify" vertical="top" wrapText="1"/>
      <protection hidden="1"/>
    </xf>
    <xf numFmtId="0" fontId="26" fillId="0" borderId="98" xfId="0" applyFont="1" applyBorder="1" applyAlignment="1" applyProtection="1">
      <alignment horizontal="justify" vertical="top" wrapText="1"/>
      <protection hidden="1"/>
    </xf>
    <xf numFmtId="0" fontId="26" fillId="5" borderId="0" xfId="0" applyFont="1" applyFill="1" applyBorder="1" applyAlignment="1" applyProtection="1">
      <alignment horizontal="right"/>
      <protection hidden="1"/>
    </xf>
    <xf numFmtId="0" fontId="46" fillId="5" borderId="0" xfId="0" applyFont="1" applyFill="1" applyBorder="1" applyAlignment="1" applyProtection="1">
      <alignment horizontal="right"/>
      <protection hidden="1"/>
    </xf>
    <xf numFmtId="0" fontId="46" fillId="5" borderId="98" xfId="0" applyFont="1" applyFill="1" applyBorder="1" applyAlignment="1" applyProtection="1">
      <alignment horizontal="right"/>
      <protection hidden="1"/>
    </xf>
    <xf numFmtId="0" fontId="52" fillId="5" borderId="0" xfId="0" applyFont="1" applyFill="1" applyBorder="1" applyAlignment="1" applyProtection="1">
      <alignment horizontal="left" vertical="top" wrapText="1"/>
      <protection hidden="1"/>
    </xf>
    <xf numFmtId="0" fontId="52" fillId="5" borderId="98" xfId="0" applyFont="1" applyFill="1" applyBorder="1" applyAlignment="1" applyProtection="1">
      <alignment horizontal="left" vertical="top" wrapText="1"/>
      <protection hidden="1"/>
    </xf>
    <xf numFmtId="0" fontId="97" fillId="5" borderId="0" xfId="0" applyFont="1" applyFill="1" applyBorder="1" applyAlignment="1" applyProtection="1">
      <alignment horizontal="left" wrapText="1"/>
      <protection hidden="1"/>
    </xf>
    <xf numFmtId="0" fontId="79" fillId="5" borderId="0" xfId="0" applyFont="1" applyFill="1" applyBorder="1" applyAlignment="1" applyProtection="1">
      <alignment horizontal="center" wrapText="1"/>
      <protection hidden="1"/>
    </xf>
    <xf numFmtId="0" fontId="79" fillId="5" borderId="98" xfId="0" applyFont="1" applyFill="1" applyBorder="1" applyAlignment="1" applyProtection="1">
      <alignment horizontal="center" wrapText="1"/>
      <protection hidden="1"/>
    </xf>
    <xf numFmtId="0" fontId="52" fillId="5" borderId="0" xfId="0" applyFont="1" applyFill="1" applyBorder="1" applyAlignment="1" applyProtection="1">
      <alignment horizontal="left" vertical="top" wrapText="1" indent="2"/>
      <protection hidden="1"/>
    </xf>
    <xf numFmtId="49" fontId="80" fillId="0" borderId="0" xfId="0" applyNumberFormat="1" applyFont="1" applyFill="1" applyBorder="1" applyAlignment="1" applyProtection="1">
      <alignment horizontal="left"/>
      <protection locked="0"/>
    </xf>
    <xf numFmtId="49" fontId="80" fillId="0" borderId="98" xfId="0" applyNumberFormat="1" applyFont="1" applyFill="1" applyBorder="1" applyAlignment="1" applyProtection="1">
      <alignment horizontal="left"/>
      <protection locked="0"/>
    </xf>
    <xf numFmtId="0" fontId="80" fillId="7" borderId="0" xfId="0" applyFont="1" applyFill="1" applyBorder="1" applyAlignment="1" applyProtection="1">
      <alignment horizontal="left" vertical="top" wrapText="1"/>
      <protection hidden="1"/>
    </xf>
    <xf numFmtId="0" fontId="53" fillId="4" borderId="0" xfId="0" applyFont="1" applyFill="1" applyBorder="1" applyAlignment="1" applyProtection="1">
      <alignment horizontal="center" vertical="center"/>
      <protection hidden="1"/>
    </xf>
    <xf numFmtId="0" fontId="53" fillId="4" borderId="98" xfId="0" applyFont="1" applyFill="1" applyBorder="1" applyAlignment="1" applyProtection="1">
      <alignment horizontal="center" vertical="center"/>
      <protection hidden="1"/>
    </xf>
    <xf numFmtId="0" fontId="35" fillId="9" borderId="4" xfId="0" applyFont="1" applyFill="1" applyBorder="1" applyAlignment="1" applyProtection="1">
      <alignment horizontal="center" vertical="center"/>
      <protection hidden="1"/>
    </xf>
    <xf numFmtId="0" fontId="35" fillId="9" borderId="103" xfId="0" applyFont="1" applyFill="1" applyBorder="1" applyAlignment="1" applyProtection="1">
      <alignment horizontal="center" vertical="center"/>
      <protection hidden="1"/>
    </xf>
    <xf numFmtId="49" fontId="81" fillId="0" borderId="0" xfId="0" applyNumberFormat="1" applyFont="1" applyFill="1" applyBorder="1" applyAlignment="1" applyProtection="1">
      <alignment horizontal="left"/>
      <protection locked="0"/>
    </xf>
    <xf numFmtId="0" fontId="82" fillId="0" borderId="0" xfId="0" applyFont="1" applyBorder="1" applyAlignment="1" applyProtection="1">
      <alignment horizontal="center"/>
      <protection hidden="1"/>
    </xf>
    <xf numFmtId="0" fontId="82" fillId="0" borderId="98" xfId="0" applyFont="1" applyBorder="1" applyAlignment="1" applyProtection="1">
      <alignment horizontal="center"/>
      <protection hidden="1"/>
    </xf>
    <xf numFmtId="0" fontId="26" fillId="7" borderId="0" xfId="0" applyFont="1" applyFill="1" applyBorder="1" applyAlignment="1" applyProtection="1">
      <alignment horizontal="left"/>
      <protection hidden="1"/>
    </xf>
    <xf numFmtId="0" fontId="26" fillId="7" borderId="98" xfId="0" applyFont="1" applyFill="1" applyBorder="1" applyAlignment="1" applyProtection="1">
      <alignment horizontal="left"/>
      <protection hidden="1"/>
    </xf>
    <xf numFmtId="0" fontId="81" fillId="7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86" fillId="0" borderId="0" xfId="0" applyFont="1" applyAlignment="1">
      <alignment horizontal="center" wrapText="1"/>
    </xf>
    <xf numFmtId="0" fontId="16" fillId="9" borderId="0" xfId="0" applyFont="1" applyFill="1" applyBorder="1" applyAlignment="1">
      <alignment horizontal="center" vertical="center" wrapText="1"/>
    </xf>
    <xf numFmtId="0" fontId="27" fillId="9" borderId="0" xfId="0" applyFont="1" applyFill="1" applyBorder="1" applyAlignment="1">
      <alignment horizontal="center" vertical="center" wrapText="1"/>
    </xf>
    <xf numFmtId="0" fontId="35" fillId="14" borderId="7" xfId="0" applyFont="1" applyFill="1" applyBorder="1" applyAlignment="1">
      <alignment horizontal="center" vertical="center" wrapText="1"/>
    </xf>
    <xf numFmtId="0" fontId="35" fillId="14" borderId="2" xfId="0" applyFont="1" applyFill="1" applyBorder="1" applyAlignment="1">
      <alignment horizontal="center" vertical="center" wrapText="1"/>
    </xf>
    <xf numFmtId="0" fontId="35" fillId="14" borderId="8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37" applyFont="1" applyAlignment="1">
      <alignment horizontal="right" vertical="top" wrapText="1"/>
    </xf>
    <xf numFmtId="0" fontId="6" fillId="0" borderId="0" xfId="37" applyAlignment="1">
      <alignment horizontal="center" vertical="top" wrapText="1"/>
    </xf>
    <xf numFmtId="2" fontId="43" fillId="4" borderId="45" xfId="37" applyNumberFormat="1" applyFont="1" applyFill="1" applyBorder="1" applyAlignment="1">
      <alignment horizontal="center" vertical="center"/>
    </xf>
    <xf numFmtId="2" fontId="43" fillId="4" borderId="32" xfId="37" applyNumberFormat="1" applyFont="1" applyFill="1" applyBorder="1" applyAlignment="1">
      <alignment horizontal="center" vertical="center"/>
    </xf>
    <xf numFmtId="2" fontId="43" fillId="4" borderId="46" xfId="37" applyNumberFormat="1" applyFont="1" applyFill="1" applyBorder="1" applyAlignment="1">
      <alignment horizontal="center" vertical="center"/>
    </xf>
    <xf numFmtId="2" fontId="43" fillId="4" borderId="28" xfId="37" applyNumberFormat="1" applyFont="1" applyFill="1" applyBorder="1" applyAlignment="1">
      <alignment horizontal="center" vertical="center"/>
    </xf>
    <xf numFmtId="2" fontId="43" fillId="4" borderId="9" xfId="37" applyNumberFormat="1" applyFont="1" applyFill="1" applyBorder="1" applyAlignment="1">
      <alignment horizontal="center" vertical="center"/>
    </xf>
    <xf numFmtId="2" fontId="43" fillId="4" borderId="27" xfId="37" applyNumberFormat="1" applyFont="1" applyFill="1" applyBorder="1" applyAlignment="1">
      <alignment horizontal="center" vertical="center"/>
    </xf>
    <xf numFmtId="2" fontId="60" fillId="4" borderId="7" xfId="37" applyNumberFormat="1" applyFont="1" applyFill="1" applyBorder="1" applyAlignment="1">
      <alignment horizontal="center" vertical="center"/>
    </xf>
    <xf numFmtId="2" fontId="60" fillId="4" borderId="8" xfId="37" applyNumberFormat="1" applyFont="1" applyFill="1" applyBorder="1" applyAlignment="1">
      <alignment horizontal="center" vertical="center"/>
    </xf>
    <xf numFmtId="2" fontId="43" fillId="4" borderId="7" xfId="37" applyNumberFormat="1" applyFont="1" applyFill="1" applyBorder="1" applyAlignment="1">
      <alignment horizontal="center" vertical="center"/>
    </xf>
    <xf numFmtId="2" fontId="43" fillId="4" borderId="8" xfId="37" applyNumberFormat="1" applyFont="1" applyFill="1" applyBorder="1" applyAlignment="1">
      <alignment horizontal="center" vertical="center"/>
    </xf>
    <xf numFmtId="2" fontId="43" fillId="4" borderId="35" xfId="37" applyNumberFormat="1" applyFont="1" applyFill="1" applyBorder="1" applyAlignment="1">
      <alignment horizontal="center" vertical="center"/>
    </xf>
    <xf numFmtId="2" fontId="43" fillId="4" borderId="37" xfId="37" applyNumberFormat="1" applyFont="1" applyFill="1" applyBorder="1" applyAlignment="1">
      <alignment horizontal="center" vertical="center"/>
    </xf>
    <xf numFmtId="2" fontId="43" fillId="13" borderId="28" xfId="37" applyNumberFormat="1" applyFont="1" applyFill="1" applyBorder="1" applyAlignment="1">
      <alignment horizontal="center" vertical="center"/>
    </xf>
    <xf numFmtId="2" fontId="43" fillId="13" borderId="9" xfId="37" applyNumberFormat="1" applyFont="1" applyFill="1" applyBorder="1" applyAlignment="1">
      <alignment horizontal="center" vertical="center"/>
    </xf>
    <xf numFmtId="2" fontId="59" fillId="4" borderId="7" xfId="37" applyNumberFormat="1" applyFont="1" applyFill="1" applyBorder="1" applyAlignment="1">
      <alignment horizontal="center" vertical="center"/>
    </xf>
    <xf numFmtId="2" fontId="59" fillId="4" borderId="8" xfId="37" applyNumberFormat="1" applyFont="1" applyFill="1" applyBorder="1" applyAlignment="1">
      <alignment horizontal="center" vertical="center"/>
    </xf>
    <xf numFmtId="2" fontId="43" fillId="13" borderId="27" xfId="37" applyNumberFormat="1" applyFont="1" applyFill="1" applyBorder="1" applyAlignment="1">
      <alignment horizontal="center" vertical="center"/>
    </xf>
    <xf numFmtId="2" fontId="59" fillId="12" borderId="7" xfId="37" applyNumberFormat="1" applyFont="1" applyFill="1" applyBorder="1" applyAlignment="1">
      <alignment horizontal="center" vertical="center"/>
    </xf>
    <xf numFmtId="2" fontId="59" fillId="12" borderId="8" xfId="37" applyNumberFormat="1" applyFont="1" applyFill="1" applyBorder="1" applyAlignment="1">
      <alignment horizontal="center" vertical="center"/>
    </xf>
    <xf numFmtId="0" fontId="23" fillId="10" borderId="33" xfId="37" applyFont="1" applyFill="1" applyBorder="1" applyAlignment="1">
      <alignment horizontal="center" vertical="center"/>
    </xf>
    <xf numFmtId="0" fontId="23" fillId="10" borderId="36" xfId="37" applyFont="1" applyFill="1" applyBorder="1" applyAlignment="1">
      <alignment horizontal="center" vertical="center"/>
    </xf>
    <xf numFmtId="0" fontId="23" fillId="10" borderId="35" xfId="37" applyFont="1" applyFill="1" applyBorder="1" applyAlignment="1">
      <alignment horizontal="left" vertical="center" wrapText="1"/>
    </xf>
    <xf numFmtId="0" fontId="23" fillId="10" borderId="37" xfId="37" applyFont="1" applyFill="1" applyBorder="1" applyAlignment="1">
      <alignment horizontal="left" vertical="center" wrapText="1"/>
    </xf>
    <xf numFmtId="2" fontId="23" fillId="10" borderId="17" xfId="37" applyNumberFormat="1" applyFont="1" applyFill="1" applyBorder="1" applyAlignment="1">
      <alignment horizontal="center" vertical="center"/>
    </xf>
    <xf numFmtId="2" fontId="23" fillId="10" borderId="28" xfId="37" applyNumberFormat="1" applyFont="1" applyFill="1" applyBorder="1" applyAlignment="1">
      <alignment horizontal="center" vertical="center"/>
    </xf>
    <xf numFmtId="2" fontId="56" fillId="10" borderId="17" xfId="37" applyNumberFormat="1" applyFont="1" applyFill="1" applyBorder="1" applyAlignment="1">
      <alignment horizontal="center" vertical="center"/>
    </xf>
    <xf numFmtId="2" fontId="56" fillId="10" borderId="28" xfId="37" applyNumberFormat="1" applyFont="1" applyFill="1" applyBorder="1" applyAlignment="1">
      <alignment horizontal="center" vertical="center"/>
    </xf>
    <xf numFmtId="2" fontId="59" fillId="4" borderId="14" xfId="37" applyNumberFormat="1" applyFont="1" applyFill="1" applyBorder="1" applyAlignment="1">
      <alignment horizontal="center" vertical="center"/>
    </xf>
    <xf numFmtId="2" fontId="59" fillId="4" borderId="6" xfId="37" applyNumberFormat="1" applyFont="1" applyFill="1" applyBorder="1" applyAlignment="1">
      <alignment horizontal="center" vertical="center"/>
    </xf>
    <xf numFmtId="2" fontId="43" fillId="4" borderId="34" xfId="37" applyNumberFormat="1" applyFont="1" applyFill="1" applyBorder="1" applyAlignment="1">
      <alignment horizontal="center" vertical="center"/>
    </xf>
    <xf numFmtId="2" fontId="38" fillId="4" borderId="40" xfId="37" applyNumberFormat="1" applyFont="1" applyFill="1" applyBorder="1" applyAlignment="1">
      <alignment horizontal="center" vertical="center"/>
    </xf>
    <xf numFmtId="2" fontId="38" fillId="4" borderId="41" xfId="37" applyNumberFormat="1" applyFont="1" applyFill="1" applyBorder="1" applyAlignment="1">
      <alignment horizontal="center" vertical="center"/>
    </xf>
    <xf numFmtId="2" fontId="59" fillId="4" borderId="40" xfId="37" applyNumberFormat="1" applyFont="1" applyFill="1" applyBorder="1" applyAlignment="1">
      <alignment horizontal="center" vertical="center"/>
    </xf>
    <xf numFmtId="2" fontId="59" fillId="4" borderId="41" xfId="37" applyNumberFormat="1" applyFont="1" applyFill="1" applyBorder="1" applyAlignment="1">
      <alignment horizontal="center" vertical="center"/>
    </xf>
    <xf numFmtId="2" fontId="38" fillId="0" borderId="40" xfId="37" applyNumberFormat="1" applyFont="1" applyBorder="1" applyAlignment="1">
      <alignment horizontal="center" vertical="center"/>
    </xf>
    <xf numFmtId="2" fontId="38" fillId="0" borderId="41" xfId="37" applyNumberFormat="1" applyFont="1" applyBorder="1" applyAlignment="1">
      <alignment horizontal="center" vertical="center"/>
    </xf>
    <xf numFmtId="2" fontId="59" fillId="0" borderId="40" xfId="37" applyNumberFormat="1" applyFont="1" applyBorder="1" applyAlignment="1">
      <alignment horizontal="center" vertical="center"/>
    </xf>
    <xf numFmtId="2" fontId="59" fillId="0" borderId="41" xfId="37" applyNumberFormat="1" applyFont="1" applyBorder="1" applyAlignment="1">
      <alignment horizontal="center" vertical="center"/>
    </xf>
    <xf numFmtId="0" fontId="54" fillId="0" borderId="0" xfId="37" applyFont="1" applyAlignment="1">
      <alignment horizontal="center" vertical="center" wrapText="1"/>
    </xf>
    <xf numFmtId="2" fontId="60" fillId="4" borderId="7" xfId="37" applyNumberFormat="1" applyFont="1" applyFill="1" applyBorder="1" applyAlignment="1">
      <alignment horizontal="left" vertical="center"/>
    </xf>
    <xf numFmtId="2" fontId="60" fillId="4" borderId="2" xfId="37" applyNumberFormat="1" applyFont="1" applyFill="1" applyBorder="1" applyAlignment="1">
      <alignment horizontal="left" vertical="center"/>
    </xf>
    <xf numFmtId="2" fontId="24" fillId="4" borderId="7" xfId="37" applyNumberFormat="1" applyFont="1" applyFill="1" applyBorder="1" applyAlignment="1">
      <alignment horizontal="center" vertical="center"/>
    </xf>
    <xf numFmtId="2" fontId="24" fillId="4" borderId="2" xfId="37" applyNumberFormat="1" applyFont="1" applyFill="1" applyBorder="1" applyAlignment="1">
      <alignment horizontal="center" vertical="center"/>
    </xf>
    <xf numFmtId="2" fontId="24" fillId="4" borderId="8" xfId="37" applyNumberFormat="1" applyFont="1" applyFill="1" applyBorder="1" applyAlignment="1">
      <alignment horizontal="center" vertical="center"/>
    </xf>
    <xf numFmtId="0" fontId="6" fillId="0" borderId="0" xfId="37" applyAlignment="1">
      <alignment horizontal="left" vertical="top" wrapText="1"/>
    </xf>
    <xf numFmtId="0" fontId="6" fillId="0" borderId="7" xfId="37" applyBorder="1" applyAlignment="1">
      <alignment horizontal="left" vertical="center"/>
    </xf>
    <xf numFmtId="0" fontId="6" fillId="0" borderId="2" xfId="37" applyBorder="1" applyAlignment="1">
      <alignment horizontal="left" vertical="center"/>
    </xf>
    <xf numFmtId="0" fontId="6" fillId="0" borderId="8" xfId="37" applyBorder="1" applyAlignment="1">
      <alignment horizontal="left" vertical="center"/>
    </xf>
    <xf numFmtId="2" fontId="23" fillId="5" borderId="10" xfId="37" applyNumberFormat="1" applyFont="1" applyFill="1" applyBorder="1" applyAlignment="1">
      <alignment horizontal="center" vertical="center"/>
    </xf>
    <xf numFmtId="2" fontId="23" fillId="5" borderId="11" xfId="37" applyNumberFormat="1" applyFont="1" applyFill="1" applyBorder="1" applyAlignment="1">
      <alignment horizontal="center" vertical="center"/>
    </xf>
    <xf numFmtId="2" fontId="23" fillId="5" borderId="12" xfId="37" applyNumberFormat="1" applyFont="1" applyFill="1" applyBorder="1" applyAlignment="1">
      <alignment horizontal="center" vertical="center"/>
    </xf>
    <xf numFmtId="0" fontId="24" fillId="0" borderId="0" xfId="37" applyFont="1" applyAlignment="1">
      <alignment horizontal="center" wrapText="1"/>
    </xf>
    <xf numFmtId="0" fontId="6" fillId="0" borderId="7" xfId="37" applyBorder="1" applyAlignment="1">
      <alignment horizontal="left" vertical="center" wrapText="1"/>
    </xf>
    <xf numFmtId="0" fontId="6" fillId="0" borderId="2" xfId="37" applyBorder="1" applyAlignment="1">
      <alignment horizontal="left" vertical="center" wrapText="1"/>
    </xf>
    <xf numFmtId="0" fontId="6" fillId="0" borderId="8" xfId="37" applyBorder="1" applyAlignment="1">
      <alignment horizontal="left" vertical="center" wrapText="1"/>
    </xf>
    <xf numFmtId="0" fontId="4" fillId="0" borderId="64" xfId="50" applyFont="1" applyBorder="1" applyAlignment="1" applyProtection="1">
      <alignment horizontal="left" vertical="center"/>
      <protection hidden="1"/>
    </xf>
    <xf numFmtId="0" fontId="4" fillId="0" borderId="65" xfId="50" applyFont="1" applyBorder="1" applyAlignment="1" applyProtection="1">
      <alignment horizontal="left" vertical="center"/>
      <protection hidden="1"/>
    </xf>
    <xf numFmtId="0" fontId="4" fillId="0" borderId="54" xfId="50" applyFont="1" applyBorder="1" applyAlignment="1" applyProtection="1">
      <alignment horizontal="left" vertical="center"/>
      <protection hidden="1"/>
    </xf>
    <xf numFmtId="0" fontId="4" fillId="0" borderId="55" xfId="50" applyFont="1" applyBorder="1" applyAlignment="1" applyProtection="1">
      <alignment horizontal="left" vertical="center"/>
      <protection hidden="1"/>
    </xf>
    <xf numFmtId="0" fontId="4" fillId="0" borderId="61" xfId="50" applyFont="1" applyBorder="1" applyAlignment="1" applyProtection="1">
      <alignment horizontal="left" vertical="center"/>
      <protection hidden="1"/>
    </xf>
    <xf numFmtId="0" fontId="4" fillId="0" borderId="62" xfId="50" applyFont="1" applyBorder="1" applyAlignment="1" applyProtection="1">
      <alignment horizontal="left" vertical="center"/>
      <protection hidden="1"/>
    </xf>
    <xf numFmtId="0" fontId="104" fillId="0" borderId="16" xfId="0" applyFont="1" applyBorder="1" applyAlignment="1" applyProtection="1">
      <alignment horizontal="left" vertical="top" wrapText="1"/>
      <protection hidden="1"/>
    </xf>
    <xf numFmtId="0" fontId="104" fillId="0" borderId="63" xfId="0" applyFont="1" applyBorder="1" applyAlignment="1" applyProtection="1">
      <alignment horizontal="left" vertical="top" wrapText="1"/>
      <protection hidden="1"/>
    </xf>
    <xf numFmtId="0" fontId="2" fillId="0" borderId="61" xfId="50" applyFont="1" applyBorder="1" applyAlignment="1" applyProtection="1">
      <alignment horizontal="left" vertical="center"/>
      <protection hidden="1"/>
    </xf>
    <xf numFmtId="0" fontId="104" fillId="0" borderId="0" xfId="0" applyFont="1" applyBorder="1" applyAlignment="1" applyProtection="1">
      <alignment horizontal="left" vertical="top" wrapText="1"/>
      <protection hidden="1"/>
    </xf>
    <xf numFmtId="0" fontId="23" fillId="0" borderId="69" xfId="50" applyFont="1" applyBorder="1" applyAlignment="1" applyProtection="1">
      <alignment horizontal="center"/>
      <protection hidden="1"/>
    </xf>
    <xf numFmtId="0" fontId="23" fillId="0" borderId="70" xfId="50" applyFont="1" applyBorder="1" applyAlignment="1" applyProtection="1">
      <alignment horizontal="center"/>
      <protection hidden="1"/>
    </xf>
    <xf numFmtId="0" fontId="23" fillId="0" borderId="71" xfId="50" applyFont="1" applyBorder="1" applyAlignment="1" applyProtection="1">
      <alignment horizontal="center"/>
      <protection hidden="1"/>
    </xf>
    <xf numFmtId="0" fontId="4" fillId="0" borderId="0" xfId="50" applyFont="1" applyBorder="1" applyAlignment="1" applyProtection="1">
      <alignment horizontal="left" vertical="top" wrapText="1"/>
      <protection hidden="1"/>
    </xf>
    <xf numFmtId="0" fontId="82" fillId="7" borderId="0" xfId="0" applyFont="1" applyFill="1" applyBorder="1" applyAlignment="1" applyProtection="1">
      <alignment horizontal="center" vertical="center"/>
      <protection locked="0"/>
    </xf>
    <xf numFmtId="0" fontId="83" fillId="7" borderId="0" xfId="0" applyFont="1" applyFill="1" applyBorder="1" applyAlignment="1" applyProtection="1">
      <alignment horizontal="left" vertical="top" wrapText="1"/>
      <protection hidden="1"/>
    </xf>
    <xf numFmtId="0" fontId="83" fillId="7" borderId="98" xfId="0" applyFont="1" applyFill="1" applyBorder="1" applyAlignment="1" applyProtection="1">
      <alignment horizontal="left" vertical="top" wrapText="1"/>
      <protection hidden="1"/>
    </xf>
  </cellXfs>
  <cellStyles count="54">
    <cellStyle name="Currency" xfId="47" builtinId="4"/>
    <cellStyle name="Currency 2" xfId="1"/>
    <cellStyle name="Currency 2 2" xfId="22"/>
    <cellStyle name="Currency 2 2 2" xfId="40"/>
    <cellStyle name="Currency 2 3" xfId="20"/>
    <cellStyle name="Currency 2 3 2" xfId="38"/>
    <cellStyle name="Currency 2 4" xfId="28"/>
    <cellStyle name="Currency 2 4 2" xfId="42"/>
    <cellStyle name="Currency 2 5" xfId="33"/>
    <cellStyle name="Currency 3" xfId="21"/>
    <cellStyle name="Currency 3 2" xfId="39"/>
    <cellStyle name="Hyperlink" xfId="2" builtinId="8"/>
    <cellStyle name="Hyperlink 2" xfId="10"/>
    <cellStyle name="Hyperlink 3" xfId="13"/>
    <cellStyle name="Normal" xfId="0" builtinId="0"/>
    <cellStyle name="Normal 12 2 3" xfId="17"/>
    <cellStyle name="Normal 2" xfId="3"/>
    <cellStyle name="Normal 2 2" xfId="8"/>
    <cellStyle name="Normal 2 2 2" xfId="25"/>
    <cellStyle name="Normal 2 2 3" xfId="19"/>
    <cellStyle name="Normal 2 2 3 2" xfId="37"/>
    <cellStyle name="Normal 2 3" xfId="23"/>
    <cellStyle name="Normal 2 4" xfId="18"/>
    <cellStyle name="Normal 2 5" xfId="29"/>
    <cellStyle name="Normal 3" xfId="7"/>
    <cellStyle name="Normal 3 2" xfId="24"/>
    <cellStyle name="Normal 3 3" xfId="16"/>
    <cellStyle name="Normal 3 3 2" xfId="36"/>
    <cellStyle name="Normal 4" xfId="11"/>
    <cellStyle name="Normal 4 2" xfId="14"/>
    <cellStyle name="Normal 4 3" xfId="31"/>
    <cellStyle name="Normal 4 3 2" xfId="43"/>
    <cellStyle name="Normal 4 4" xfId="34"/>
    <cellStyle name="Normal 4 5" xfId="48"/>
    <cellStyle name="Normal 4 5 2" xfId="50"/>
    <cellStyle name="Normal 5" xfId="15"/>
    <cellStyle name="Normal 6" xfId="27"/>
    <cellStyle name="Normal 6 2" xfId="41"/>
    <cellStyle name="Normal 7" xfId="45"/>
    <cellStyle name="Normal 8" xfId="46"/>
    <cellStyle name="Normal 9" xfId="53"/>
    <cellStyle name="Percent" xfId="52" builtinId="5"/>
    <cellStyle name="Percent 2" xfId="4"/>
    <cellStyle name="Percent 2 2" xfId="30"/>
    <cellStyle name="Percent 3" xfId="9"/>
    <cellStyle name="Percent 3 2" xfId="26"/>
    <cellStyle name="Percent 4" xfId="12"/>
    <cellStyle name="Percent 4 2" xfId="32"/>
    <cellStyle name="Percent 4 2 2" xfId="44"/>
    <cellStyle name="Percent 4 3" xfId="35"/>
    <cellStyle name="Percent 4 4" xfId="49"/>
    <cellStyle name="Percent 4 4 2" xfId="51"/>
    <cellStyle name="TableEvenline" xfId="5"/>
    <cellStyle name="TableOddline" xfId="6"/>
  </cellStyles>
  <dxfs count="22">
    <dxf>
      <font>
        <color theme="0" tint="-4.9989318521683403E-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/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>
        <left/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border>
        <top style="hair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color auto="1"/>
        <name val="Calibri Light"/>
        <scheme val="none"/>
      </font>
      <fill>
        <patternFill patternType="none">
          <fgColor rgb="FF000000"/>
          <bgColor auto="1"/>
        </patternFill>
      </fill>
      <alignment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109854</xdr:colOff>
      <xdr:row>0</xdr:row>
      <xdr:rowOff>154940</xdr:rowOff>
    </xdr:from>
    <xdr:to>
      <xdr:col>4</xdr:col>
      <xdr:colOff>140597</xdr:colOff>
      <xdr:row>0</xdr:row>
      <xdr:rowOff>574862</xdr:rowOff>
    </xdr:to>
    <xdr:pic>
      <xdr:nvPicPr>
        <xdr:cNvPr id="2057" name="Picture 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54" y="154940"/>
          <a:ext cx="2107193" cy="416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89647</xdr:colOff>
      <xdr:row>0</xdr:row>
      <xdr:rowOff>190499</xdr:rowOff>
    </xdr:from>
    <xdr:to>
      <xdr:col>13</xdr:col>
      <xdr:colOff>684759</xdr:colOff>
      <xdr:row>0</xdr:row>
      <xdr:rowOff>584198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8882" y="190499"/>
          <a:ext cx="3990495" cy="3936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107327</xdr:colOff>
      <xdr:row>0</xdr:row>
      <xdr:rowOff>84733</xdr:rowOff>
    </xdr:from>
    <xdr:ext cx="1961846" cy="37855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527" y="84733"/>
          <a:ext cx="1961846" cy="37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446314</xdr:colOff>
      <xdr:row>0</xdr:row>
      <xdr:rowOff>91126</xdr:rowOff>
    </xdr:from>
    <xdr:to>
      <xdr:col>3</xdr:col>
      <xdr:colOff>3337955</xdr:colOff>
      <xdr:row>0</xdr:row>
      <xdr:rowOff>488123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5814" y="91126"/>
          <a:ext cx="4117191" cy="396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123825</xdr:colOff>
      <xdr:row>0</xdr:row>
      <xdr:rowOff>228600</xdr:rowOff>
    </xdr:from>
    <xdr:to>
      <xdr:col>14</xdr:col>
      <xdr:colOff>1127248</xdr:colOff>
      <xdr:row>0</xdr:row>
      <xdr:rowOff>634669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325" y="228600"/>
          <a:ext cx="4229223" cy="406069"/>
        </a:xfrm>
        <a:prstGeom prst="rect">
          <a:avLst/>
        </a:prstGeom>
      </xdr:spPr>
    </xdr:pic>
    <xdr:clientData/>
  </xdr:twoCellAnchor>
  <xdr:twoCellAnchor editAs="oneCell">
    <xdr:from>
      <xdr:col>0</xdr:col>
      <xdr:colOff>69850</xdr:colOff>
      <xdr:row>0</xdr:row>
      <xdr:rowOff>215900</xdr:rowOff>
    </xdr:from>
    <xdr:to>
      <xdr:col>1</xdr:col>
      <xdr:colOff>401236</xdr:colOff>
      <xdr:row>0</xdr:row>
      <xdr:rowOff>593885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850" y="215900"/>
          <a:ext cx="1956986" cy="3779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273049</xdr:colOff>
      <xdr:row>0</xdr:row>
      <xdr:rowOff>120650</xdr:rowOff>
    </xdr:from>
    <xdr:to>
      <xdr:col>14</xdr:col>
      <xdr:colOff>544089</xdr:colOff>
      <xdr:row>0</xdr:row>
      <xdr:rowOff>596900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3149" y="120650"/>
          <a:ext cx="4950990" cy="476250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107950</xdr:colOff>
      <xdr:row>0</xdr:row>
      <xdr:rowOff>298450</xdr:rowOff>
    </xdr:from>
    <xdr:to>
      <xdr:col>0</xdr:col>
      <xdr:colOff>2064936</xdr:colOff>
      <xdr:row>0</xdr:row>
      <xdr:rowOff>676435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950" y="298450"/>
          <a:ext cx="1956986" cy="3779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0</xdr:row>
      <xdr:rowOff>104775</xdr:rowOff>
    </xdr:from>
    <xdr:ext cx="2539161" cy="45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5" y="104775"/>
          <a:ext cx="2539161" cy="4572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8%20-%20PRR/Modelos/Em%20desenvolvimento/1D_RequisitosLegais_2021%2011%20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1%20-%20PRIMEIRO%20DIREITO/0%20-%20Apoio%20-%201D/Modelos/2%20ELH%20e%20AC/Modelo%20Analise%20ELH%20e%20A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1%20-%20PRIMEIRO%20DIREITO/1%20-%20CONTINENTE/Lisboa/3%20-%20Candidaturas/PRR03%20-%2059727%20-%20Rua%20das%20Amoreiras%2057%20a%2059/3%20PRR_03%20Info/saneamento%20liminar_PRR03_Amoreiras_J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8%20-%20PRR/Modelos/Em%20desenvolvimento/1D_EntBenef_Reabilitaca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6%20-%20HCC/HCC_Simulador_ba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_Enquadramento"/>
      <sheetName val="Completo"/>
      <sheetName val="ReqLegais"/>
      <sheetName val="EB_AqTerrenos e Const"/>
      <sheetName val="EB_Aquis e Reab"/>
      <sheetName val="EB_Arrend"/>
      <sheetName val="EB_Reab"/>
      <sheetName val="11_Elementos"/>
      <sheetName val="12_Fogos"/>
      <sheetName val="13_Estrutura"/>
      <sheetName val="14_Resumo"/>
      <sheetName val="|"/>
      <sheetName val="Pessoas"/>
      <sheetName val="AG"/>
      <sheetName val="Fogos"/>
      <sheetName val="CF"/>
      <sheetName val="HCC"/>
      <sheetName val="NQ"/>
      <sheetName val="CO"/>
      <sheetName val="arrend"/>
      <sheetName val="Aux"/>
      <sheetName val="AC"/>
      <sheetName val="Tabelas"/>
      <sheetName val="Municipios"/>
      <sheetName val="VRefAquis"/>
      <sheetName val="VRefArren"/>
      <sheetName val="1D_RequisitosLegais_2021 11 07"/>
      <sheetName val="Formulá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">
          <cell r="C5">
            <v>710</v>
          </cell>
        </row>
        <row r="15">
          <cell r="C15" t="e">
            <v>#REF!</v>
          </cell>
        </row>
      </sheetData>
      <sheetData sheetId="17" refreshError="1"/>
      <sheetData sheetId="18" refreshError="1"/>
      <sheetData sheetId="19">
        <row r="8">
          <cell r="I8">
            <v>2.87</v>
          </cell>
        </row>
        <row r="9">
          <cell r="I9">
            <v>50</v>
          </cell>
        </row>
        <row r="15">
          <cell r="I15">
            <v>681.54</v>
          </cell>
          <cell r="J15">
            <v>957.06000000000017</v>
          </cell>
          <cell r="K15">
            <v>1308.7200000000003</v>
          </cell>
          <cell r="L15">
            <v>1611.7920000000004</v>
          </cell>
          <cell r="M15">
            <v>1763.3280000000004</v>
          </cell>
          <cell r="N15">
            <v>2066.4</v>
          </cell>
        </row>
        <row r="16">
          <cell r="I16">
            <v>392.61600000000004</v>
          </cell>
          <cell r="J16">
            <v>502.82400000000007</v>
          </cell>
          <cell r="K16">
            <v>654.36000000000013</v>
          </cell>
          <cell r="L16">
            <v>805.89599999999996</v>
          </cell>
          <cell r="M16">
            <v>881.6640000000001</v>
          </cell>
          <cell r="N16">
            <v>1033.2</v>
          </cell>
        </row>
      </sheetData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ecer"/>
      <sheetName val="INE"/>
      <sheetName val="PatIHRU"/>
      <sheetName val="ELH"/>
      <sheetName val="AC1"/>
      <sheetName val="AC2"/>
      <sheetName val="AC3_AnexoI"/>
      <sheetName val="INE_semgraf"/>
      <sheetName val="|"/>
      <sheetName val="Ajuda"/>
      <sheetName val="Esclarecimentos"/>
      <sheetName val="AC"/>
      <sheetName val="arrend"/>
      <sheetName val="Alojamentos"/>
      <sheetName val="Edifícios dados"/>
      <sheetName val="dados BD"/>
      <sheetName val="SH"/>
      <sheetName val="HCC"/>
      <sheetName val="ELH_Alt"/>
      <sheetName val="AC_Alt"/>
      <sheetName val="Tabelas"/>
      <sheetName val="Municipios"/>
      <sheetName val="População aloj"/>
      <sheetName val="Hab Social"/>
      <sheetName val="Pop etária"/>
      <sheetName val="VRefAquis"/>
      <sheetName val="VRefArren"/>
      <sheetName val="Quadro SH"/>
    </sheetNames>
    <sheetDataSet>
      <sheetData sheetId="0">
        <row r="7">
          <cell r="D7"/>
        </row>
        <row r="9">
          <cell r="D9" t="e">
            <v>#N/A</v>
          </cell>
        </row>
        <row r="11">
          <cell r="D11" t="e">
            <v>#N/A</v>
          </cell>
          <cell r="Q11" t="e">
            <v>#N/A</v>
          </cell>
        </row>
        <row r="13">
          <cell r="D13" t="e">
            <v>#N/A</v>
          </cell>
          <cell r="Q13" t="e">
            <v>#N/A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I8" t="e">
            <v>#N/A</v>
          </cell>
        </row>
        <row r="9">
          <cell r="I9"/>
        </row>
        <row r="16"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</row>
        <row r="17"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</row>
        <row r="18"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</row>
        <row r="19"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B1"/>
        </row>
      </sheetData>
      <sheetData sheetId="26">
        <row r="2">
          <cell r="B2"/>
        </row>
      </sheetData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rio"/>
      <sheetName val="Anexo I"/>
      <sheetName val="Anexo II"/>
      <sheetName val="Anexo III"/>
      <sheetName val="Separador 1"/>
      <sheetName val="Anexo IV"/>
      <sheetName val="Anexo V"/>
      <sheetName val="Anexo V C"/>
      <sheetName val="Separador 2"/>
      <sheetName val="Anexo 3a"/>
      <sheetName val="Anexo 4a"/>
      <sheetName val="Anexo 5a"/>
      <sheetName val="NQ"/>
      <sheetName val="CO"/>
      <sheetName val="SH"/>
      <sheetName val="Tabelas"/>
      <sheetName val="Municipios"/>
      <sheetName val="VRefAquis"/>
      <sheetName val="VRefArren"/>
      <sheetName val="Habitac"/>
      <sheetName val="BD_Formulário"/>
      <sheetName val="BD_Anexo I"/>
      <sheetName val="HCC"/>
    </sheetNames>
    <sheetDataSet>
      <sheetData sheetId="0">
        <row r="9">
          <cell r="P9" t="str">
            <v>Continente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710</v>
          </cell>
        </row>
        <row r="15">
          <cell r="C15">
            <v>985.61199999999997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rio"/>
      <sheetName val="BD_Formulário"/>
      <sheetName val="Anexo I"/>
      <sheetName val="BD_Anexo I"/>
      <sheetName val="Anexo II"/>
      <sheetName val="Anexo III"/>
      <sheetName val="Separador 1"/>
      <sheetName val="Anexo IV"/>
      <sheetName val="Anexo V"/>
      <sheetName val="Anexo V C"/>
      <sheetName val="Separador 2"/>
      <sheetName val="Anexo 3a"/>
      <sheetName val="Anexo 4a"/>
      <sheetName val="Anexo 5a"/>
      <sheetName val="HCC"/>
      <sheetName val="NQ"/>
      <sheetName val="CO"/>
      <sheetName val="SH"/>
      <sheetName val="Tabelas"/>
      <sheetName val="Municipios"/>
      <sheetName val="VRefAquis"/>
      <sheetName val="VRefArren"/>
      <sheetName val="Habitac"/>
      <sheetName val="arrend"/>
      <sheetName val="Parecer"/>
    </sheetNames>
    <sheetDataSet>
      <sheetData sheetId="0">
        <row r="7">
          <cell r="E7" t="str">
            <v>Corvo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 Portaria 281 2021"/>
      <sheetName val="NQ"/>
      <sheetName val="CO"/>
      <sheetName val="Valor mediano das vendas por m2"/>
      <sheetName val="Quadro INE CS"/>
      <sheetName val="Quadro INE CA"/>
      <sheetName val="MetaInfo"/>
      <sheetName val="PreçosMáximos"/>
    </sheetNames>
    <sheetDataSet>
      <sheetData sheetId="0"/>
      <sheetData sheetId="1"/>
      <sheetData sheetId="2">
        <row r="39">
          <cell r="H39">
            <v>1</v>
          </cell>
        </row>
      </sheetData>
      <sheetData sheetId="3"/>
      <sheetData sheetId="4">
        <row r="22">
          <cell r="A22" t="str">
            <v>Janeiro de 2022</v>
          </cell>
        </row>
      </sheetData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id="1" name="Table221294229" displayName="Table221294229" ref="A6:D30" totalsRowShown="0" headerRowDxfId="21" dataDxfId="19" headerRowBorderDxfId="20" tableBorderDxfId="18" totalsRowBorderDxfId="17">
  <autoFilter ref="A6:D30"/>
  <tableColumns count="4">
    <tableColumn id="8" name="N.º" dataDxfId="16"/>
    <tableColumn id="7" name="REQUISITOS LEGAIS" dataDxfId="15"/>
    <tableColumn id="6" name="Fase em que é obrigatória a apresentação dos elementos." dataDxfId="14"/>
    <tableColumn id="3" name="OBSERVAÇÕES" dataDxfId="13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zonamentopf.portaldasfinancas.gov.pt/simulador/default.js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rtaldahabitacao.pt/documents/20126/3243371/jun_CS_Majora%C3%A7%C3%A3o+por+Certifica%C3%A7%C3%A3o+Ambiente.pdf/9628a645-6aee-70a7-2e95-945ec99f8446?t=1624462751611" TargetMode="External"/><Relationship Id="rId2" Type="http://schemas.openxmlformats.org/officeDocument/2006/relationships/hyperlink" Target="https://www.ine.pt/xportal/xmain?xpid=INE&amp;xpgid=ine_indicadores&amp;contecto=pi&amp;indOcorrCod=0009201&amp;selTab=tab0" TargetMode="External"/><Relationship Id="rId1" Type="http://schemas.openxmlformats.org/officeDocument/2006/relationships/hyperlink" Target="https://zonamentopf.portaldasfinancas.gov.pt/simulador/default.jsp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www.ine.pt/xportal/xmain?xpid=INE&amp;xpgid=ine_indicadores&amp;indOcorrCod=0009484&amp;contexto=bd&amp;selTab=tab2&amp;xlang=pt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P55"/>
  <sheetViews>
    <sheetView showGridLines="0" tabSelected="1" view="pageBreakPreview" zoomScaleSheetLayoutView="100" workbookViewId="0">
      <pane ySplit="4" topLeftCell="A32" activePane="bottomLeft" state="frozen"/>
      <selection pane="bottomLeft" activeCell="T13" sqref="T13"/>
    </sheetView>
  </sheetViews>
  <sheetFormatPr defaultColWidth="8.7265625" defaultRowHeight="14.5"/>
  <cols>
    <col min="1" max="1" width="3.453125" style="19" customWidth="1"/>
    <col min="2" max="2" width="10.453125" style="2" customWidth="1"/>
    <col min="3" max="3" width="10.26953125" style="19" customWidth="1"/>
    <col min="4" max="4" width="10.54296875" style="2" customWidth="1"/>
    <col min="5" max="5" width="28.26953125" style="19" bestFit="1" customWidth="1"/>
    <col min="6" max="6" width="5" style="19" bestFit="1" customWidth="1"/>
    <col min="7" max="7" width="1.7265625" style="19" customWidth="1"/>
    <col min="8" max="8" width="10.453125" style="19" customWidth="1"/>
    <col min="9" max="9" width="2.54296875" style="2" customWidth="1"/>
    <col min="10" max="10" width="8.7265625" style="2" customWidth="1"/>
    <col min="11" max="11" width="11.7265625" style="2" customWidth="1"/>
    <col min="12" max="12" width="7.26953125" style="2" customWidth="1"/>
    <col min="13" max="13" width="10.26953125" style="2" customWidth="1"/>
    <col min="14" max="14" width="12.26953125" style="19" customWidth="1"/>
    <col min="15" max="15" width="3.54296875" style="2" hidden="1" customWidth="1"/>
    <col min="16" max="16" width="10.26953125" style="2" hidden="1" customWidth="1"/>
    <col min="17" max="17" width="9.26953125" style="2" customWidth="1"/>
    <col min="18" max="16384" width="8.7265625" style="2"/>
  </cols>
  <sheetData>
    <row r="1" spans="1:15" ht="62.25" customHeight="1">
      <c r="A1" s="393"/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7"/>
      <c r="O1" s="3"/>
    </row>
    <row r="2" spans="1:15" ht="7.5" customHeight="1">
      <c r="A2" s="366"/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78"/>
      <c r="O2" s="3"/>
    </row>
    <row r="3" spans="1:15" s="19" customFormat="1" ht="18.5">
      <c r="A3" s="366"/>
      <c r="B3" s="414" t="s">
        <v>602</v>
      </c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5"/>
      <c r="O3" s="21"/>
    </row>
    <row r="4" spans="1:15" ht="15.5">
      <c r="A4" s="394"/>
      <c r="B4" s="416" t="s">
        <v>756</v>
      </c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7"/>
      <c r="O4" s="3"/>
    </row>
    <row r="5" spans="1:15" s="17" customFormat="1" ht="6.5">
      <c r="A5" s="395"/>
      <c r="B5" s="24"/>
      <c r="C5" s="323"/>
      <c r="D5" s="24"/>
      <c r="E5" s="323"/>
      <c r="F5" s="24"/>
      <c r="G5" s="323"/>
      <c r="H5" s="24"/>
      <c r="I5" s="323"/>
      <c r="J5" s="24"/>
      <c r="K5" s="15"/>
      <c r="L5" s="15"/>
      <c r="M5" s="15"/>
      <c r="N5" s="379"/>
      <c r="O5" s="14"/>
    </row>
    <row r="6" spans="1:15">
      <c r="A6" s="395"/>
      <c r="B6" s="374" t="s">
        <v>369</v>
      </c>
      <c r="C6" s="374"/>
      <c r="D6" s="374"/>
      <c r="E6" s="374"/>
      <c r="F6" s="374"/>
      <c r="G6" s="374"/>
      <c r="H6" s="374"/>
      <c r="I6" s="374"/>
      <c r="J6" s="374"/>
      <c r="K6" s="374"/>
      <c r="L6" s="374"/>
      <c r="M6" s="374"/>
      <c r="N6" s="380"/>
      <c r="O6" s="3"/>
    </row>
    <row r="7" spans="1:15" s="17" customFormat="1" ht="6.5">
      <c r="A7" s="395"/>
      <c r="B7" s="325"/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81"/>
      <c r="O7" s="14"/>
    </row>
    <row r="8" spans="1:15">
      <c r="A8" s="395"/>
      <c r="B8" s="325"/>
      <c r="C8" s="324" t="s">
        <v>372</v>
      </c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2"/>
      <c r="O8" s="3"/>
    </row>
    <row r="9" spans="1:15" s="14" customFormat="1" ht="6.5">
      <c r="A9" s="395"/>
      <c r="B9" s="24"/>
      <c r="C9" s="323"/>
      <c r="D9" s="26"/>
      <c r="E9" s="26"/>
      <c r="F9" s="26"/>
      <c r="G9" s="26"/>
      <c r="H9" s="24"/>
      <c r="I9" s="24"/>
      <c r="J9" s="24"/>
      <c r="K9" s="24"/>
      <c r="L9" s="24"/>
      <c r="M9" s="24"/>
      <c r="N9" s="382"/>
    </row>
    <row r="10" spans="1:15" s="19" customFormat="1">
      <c r="A10" s="395"/>
      <c r="B10" s="321"/>
      <c r="C10" s="324" t="s">
        <v>373</v>
      </c>
      <c r="D10" s="418"/>
      <c r="E10" s="418"/>
      <c r="F10" s="418"/>
      <c r="G10" s="418"/>
      <c r="H10" s="418"/>
      <c r="I10" s="418"/>
      <c r="J10" s="418"/>
      <c r="K10" s="418"/>
      <c r="L10" s="324" t="s">
        <v>370</v>
      </c>
      <c r="M10" s="419"/>
      <c r="N10" s="420"/>
      <c r="O10" s="21"/>
    </row>
    <row r="11" spans="1:15" ht="31.5" customHeight="1">
      <c r="A11" s="395"/>
      <c r="B11" s="321"/>
      <c r="C11" s="322"/>
      <c r="D11" s="324" t="s">
        <v>755</v>
      </c>
      <c r="E11" s="506"/>
      <c r="F11" s="506"/>
      <c r="G11" s="506"/>
      <c r="H11" s="506"/>
      <c r="I11" s="13"/>
      <c r="J11" s="324" t="s">
        <v>356</v>
      </c>
      <c r="K11" s="423"/>
      <c r="L11" s="423"/>
      <c r="M11" s="324" t="s">
        <v>675</v>
      </c>
      <c r="N11" s="383"/>
      <c r="O11" s="3"/>
    </row>
    <row r="12" spans="1:15" s="14" customFormat="1" ht="6.5">
      <c r="A12" s="395"/>
      <c r="B12" s="24"/>
      <c r="C12" s="323"/>
      <c r="D12" s="323"/>
      <c r="E12" s="26"/>
      <c r="F12" s="26"/>
      <c r="G12" s="26"/>
      <c r="H12" s="24"/>
      <c r="I12" s="15"/>
      <c r="J12" s="15"/>
      <c r="K12" s="15"/>
      <c r="L12" s="323"/>
      <c r="M12" s="16"/>
      <c r="N12" s="384"/>
    </row>
    <row r="13" spans="1:15" s="19" customFormat="1">
      <c r="A13" s="395"/>
      <c r="B13" s="421" t="s">
        <v>368</v>
      </c>
      <c r="C13" s="421"/>
      <c r="D13" s="421"/>
      <c r="E13" s="421"/>
      <c r="F13" s="421"/>
      <c r="G13" s="421"/>
      <c r="H13" s="421"/>
      <c r="I13" s="421"/>
      <c r="J13" s="421"/>
      <c r="K13" s="421"/>
      <c r="L13" s="421"/>
      <c r="M13" s="421"/>
      <c r="N13" s="422"/>
    </row>
    <row r="14" spans="1:15" s="17" customFormat="1" ht="6.5">
      <c r="A14" s="395"/>
      <c r="B14" s="24"/>
      <c r="C14" s="323"/>
      <c r="D14" s="323"/>
      <c r="E14" s="26"/>
      <c r="F14" s="26"/>
      <c r="G14" s="26"/>
      <c r="H14" s="24"/>
      <c r="I14" s="15"/>
      <c r="J14" s="15"/>
      <c r="K14" s="15"/>
      <c r="L14" s="323"/>
      <c r="M14" s="16"/>
      <c r="N14" s="384"/>
    </row>
    <row r="15" spans="1:15" s="19" customFormat="1" ht="15" customHeight="1">
      <c r="A15" s="395"/>
      <c r="B15" s="321"/>
      <c r="C15" s="326" t="s">
        <v>760</v>
      </c>
      <c r="D15" s="413"/>
      <c r="E15" s="413"/>
      <c r="F15" s="413"/>
      <c r="G15" s="413"/>
      <c r="H15" s="413"/>
      <c r="I15" s="413"/>
      <c r="J15" s="413"/>
      <c r="K15" s="413"/>
      <c r="L15" s="322"/>
      <c r="M15" s="327" t="s">
        <v>728</v>
      </c>
      <c r="N15" s="383"/>
    </row>
    <row r="16" spans="1:15" s="17" customFormat="1" ht="6.5">
      <c r="A16" s="395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382"/>
    </row>
    <row r="17" spans="1:14" s="17" customFormat="1" ht="6.5">
      <c r="A17" s="39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382"/>
    </row>
    <row r="18" spans="1:14" s="19" customFormat="1">
      <c r="A18" s="395"/>
      <c r="B18" s="321"/>
      <c r="C18" s="326" t="s">
        <v>371</v>
      </c>
      <c r="D18" s="507"/>
      <c r="E18" s="507"/>
      <c r="F18" s="507"/>
      <c r="G18" s="507"/>
      <c r="H18" s="507"/>
      <c r="I18" s="507"/>
      <c r="J18" s="507"/>
      <c r="K18" s="507"/>
      <c r="L18" s="507"/>
      <c r="M18" s="507"/>
      <c r="N18" s="508"/>
    </row>
    <row r="19" spans="1:14" s="19" customFormat="1">
      <c r="A19" s="395"/>
      <c r="B19" s="321"/>
      <c r="C19" s="326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85"/>
    </row>
    <row r="20" spans="1:14" s="19" customFormat="1" ht="15" customHeight="1">
      <c r="A20" s="395"/>
      <c r="B20" s="321"/>
      <c r="C20" s="326"/>
      <c r="D20" s="328" t="s">
        <v>620</v>
      </c>
      <c r="E20" s="24"/>
      <c r="F20" s="24"/>
      <c r="G20" s="24"/>
      <c r="H20" s="24"/>
      <c r="I20" s="24"/>
      <c r="J20" s="24"/>
      <c r="K20" s="24"/>
      <c r="L20" s="24"/>
      <c r="M20" s="24"/>
      <c r="N20" s="382"/>
    </row>
    <row r="21" spans="1:14" s="17" customFormat="1" ht="6.5">
      <c r="A21" s="395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382"/>
    </row>
    <row r="22" spans="1:14" s="19" customFormat="1" ht="15" customHeight="1">
      <c r="A22" s="395"/>
      <c r="B22" s="321"/>
      <c r="C22" s="326"/>
      <c r="D22" s="405" t="s">
        <v>762</v>
      </c>
      <c r="E22" s="405"/>
      <c r="F22" s="405"/>
      <c r="G22" s="405"/>
      <c r="H22" s="405"/>
      <c r="I22" s="405"/>
      <c r="J22" s="405"/>
      <c r="K22" s="405"/>
      <c r="L22" s="405"/>
      <c r="M22" s="24"/>
      <c r="N22" s="386"/>
    </row>
    <row r="23" spans="1:14" s="17" customFormat="1" ht="6.5">
      <c r="A23" s="395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387"/>
    </row>
    <row r="24" spans="1:14" s="19" customFormat="1" ht="48.5" customHeight="1">
      <c r="A24" s="395"/>
      <c r="B24" s="321"/>
      <c r="C24" s="326"/>
      <c r="D24" s="405" t="s">
        <v>764</v>
      </c>
      <c r="E24" s="405"/>
      <c r="F24" s="405"/>
      <c r="G24" s="405"/>
      <c r="H24" s="405"/>
      <c r="I24" s="405"/>
      <c r="J24" s="405"/>
      <c r="K24" s="405"/>
      <c r="L24" s="405"/>
      <c r="M24" s="24"/>
      <c r="N24" s="386"/>
    </row>
    <row r="25" spans="1:14" s="17" customFormat="1" ht="6.5">
      <c r="A25" s="395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387"/>
    </row>
    <row r="26" spans="1:14" s="17" customFormat="1" ht="6.5">
      <c r="A26" s="396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387"/>
    </row>
    <row r="27" spans="1:14" s="19" customFormat="1" ht="51" customHeight="1">
      <c r="A27" s="366"/>
      <c r="B27" s="321"/>
      <c r="C27" s="326"/>
      <c r="D27" s="405" t="s">
        <v>765</v>
      </c>
      <c r="E27" s="405"/>
      <c r="F27" s="405"/>
      <c r="G27" s="405"/>
      <c r="H27" s="405"/>
      <c r="I27" s="405"/>
      <c r="J27" s="405"/>
      <c r="K27" s="405"/>
      <c r="L27" s="405"/>
      <c r="M27" s="24"/>
      <c r="N27" s="386"/>
    </row>
    <row r="28" spans="1:14" s="17" customFormat="1" ht="6.5">
      <c r="A28" s="396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387"/>
    </row>
    <row r="29" spans="1:14" s="19" customFormat="1" ht="15" customHeight="1">
      <c r="A29" s="366"/>
      <c r="B29" s="321"/>
      <c r="C29" s="326"/>
      <c r="D29" s="410" t="s">
        <v>766</v>
      </c>
      <c r="E29" s="410"/>
      <c r="F29" s="410"/>
      <c r="G29" s="410"/>
      <c r="H29" s="410"/>
      <c r="I29" s="410"/>
      <c r="J29" s="410"/>
      <c r="K29" s="410"/>
      <c r="L29" s="410"/>
      <c r="M29" s="24"/>
      <c r="N29" s="388"/>
    </row>
    <row r="30" spans="1:14" s="17" customFormat="1" ht="6.5">
      <c r="A30" s="396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387"/>
    </row>
    <row r="31" spans="1:14" s="19" customFormat="1" ht="15" customHeight="1">
      <c r="A31" s="366"/>
      <c r="B31" s="321"/>
      <c r="C31" s="326"/>
      <c r="D31" s="410" t="s">
        <v>767</v>
      </c>
      <c r="E31" s="410"/>
      <c r="F31" s="410"/>
      <c r="G31" s="410"/>
      <c r="H31" s="410"/>
      <c r="I31" s="410"/>
      <c r="J31" s="410"/>
      <c r="K31" s="410"/>
      <c r="L31" s="410"/>
      <c r="M31" s="24"/>
      <c r="N31" s="388"/>
    </row>
    <row r="32" spans="1:14" s="17" customFormat="1" ht="6.5">
      <c r="A32" s="396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387"/>
    </row>
    <row r="33" spans="1:15" s="19" customFormat="1" ht="15" customHeight="1">
      <c r="A33" s="366"/>
      <c r="B33" s="321"/>
      <c r="C33" s="326"/>
      <c r="D33" s="410" t="s">
        <v>768</v>
      </c>
      <c r="E33" s="410"/>
      <c r="F33" s="410"/>
      <c r="G33" s="410"/>
      <c r="H33" s="410"/>
      <c r="I33" s="410"/>
      <c r="J33" s="410"/>
      <c r="K33" s="410"/>
      <c r="L33" s="410"/>
      <c r="M33" s="24"/>
      <c r="N33" s="388"/>
    </row>
    <row r="34" spans="1:15" s="17" customFormat="1" ht="6.5">
      <c r="A34" s="395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387"/>
    </row>
    <row r="35" spans="1:15" s="19" customFormat="1" ht="74.25" customHeight="1">
      <c r="A35" s="395"/>
      <c r="B35" s="321"/>
      <c r="C35" s="326"/>
      <c r="D35" s="405" t="s">
        <v>792</v>
      </c>
      <c r="E35" s="405"/>
      <c r="F35" s="405"/>
      <c r="G35" s="405"/>
      <c r="H35" s="405"/>
      <c r="I35" s="405"/>
      <c r="J35" s="405"/>
      <c r="K35" s="405"/>
      <c r="L35" s="405"/>
      <c r="M35" s="24"/>
      <c r="N35" s="386"/>
    </row>
    <row r="36" spans="1:15" s="17" customFormat="1" ht="6.5">
      <c r="A36" s="395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387"/>
    </row>
    <row r="37" spans="1:15" s="17" customFormat="1" ht="6.5">
      <c r="A37" s="395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387"/>
    </row>
    <row r="38" spans="1:15" s="19" customFormat="1" ht="74.25" customHeight="1">
      <c r="A38" s="395"/>
      <c r="B38" s="321"/>
      <c r="C38" s="326"/>
      <c r="D38" s="405" t="s">
        <v>769</v>
      </c>
      <c r="E38" s="405"/>
      <c r="F38" s="405"/>
      <c r="G38" s="405"/>
      <c r="H38" s="405"/>
      <c r="I38" s="405"/>
      <c r="J38" s="405"/>
      <c r="K38" s="405"/>
      <c r="L38" s="405"/>
      <c r="M38" s="24"/>
      <c r="N38" s="386"/>
    </row>
    <row r="39" spans="1:15" s="17" customFormat="1" ht="6.5">
      <c r="A39" s="395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387"/>
    </row>
    <row r="40" spans="1:15" s="19" customFormat="1" ht="29.25" customHeight="1">
      <c r="A40" s="395"/>
      <c r="B40" s="321"/>
      <c r="C40" s="326"/>
      <c r="D40" s="405" t="s">
        <v>770</v>
      </c>
      <c r="E40" s="405"/>
      <c r="F40" s="405"/>
      <c r="G40" s="405"/>
      <c r="H40" s="405"/>
      <c r="I40" s="405"/>
      <c r="J40" s="405"/>
      <c r="K40" s="405"/>
      <c r="L40" s="405"/>
      <c r="M40" s="24"/>
      <c r="N40" s="386"/>
    </row>
    <row r="41" spans="1:15" s="17" customFormat="1" ht="6.5">
      <c r="A41" s="39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387"/>
    </row>
    <row r="42" spans="1:15" s="19" customFormat="1" ht="15" customHeight="1">
      <c r="A42" s="395"/>
      <c r="B42" s="321"/>
      <c r="C42" s="326"/>
      <c r="D42" s="407" t="s">
        <v>679</v>
      </c>
      <c r="E42" s="407"/>
      <c r="F42" s="407"/>
      <c r="G42" s="407"/>
      <c r="H42" s="407"/>
      <c r="I42" s="407"/>
      <c r="J42" s="407"/>
      <c r="K42" s="408" t="str">
        <f>IF(O42=5,"Prossiga com a candidatura","Não cumpre os requisitos")</f>
        <v>Não cumpre os requisitos</v>
      </c>
      <c r="L42" s="408"/>
      <c r="M42" s="408"/>
      <c r="N42" s="409"/>
      <c r="O42" s="19">
        <f>COUNTIF(N22:N40,"Sim")</f>
        <v>0</v>
      </c>
    </row>
    <row r="43" spans="1:15" s="17" customFormat="1" ht="6.5">
      <c r="A43" s="395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382"/>
    </row>
    <row r="44" spans="1:15" s="19" customFormat="1" ht="15" customHeight="1">
      <c r="A44" s="395"/>
      <c r="B44" s="321"/>
      <c r="C44" s="326"/>
      <c r="D44" s="328" t="s">
        <v>677</v>
      </c>
      <c r="E44" s="24"/>
      <c r="F44" s="24"/>
      <c r="G44" s="24"/>
      <c r="H44" s="24"/>
      <c r="I44" s="24"/>
      <c r="J44" s="24"/>
      <c r="K44" s="24"/>
      <c r="L44" s="24"/>
      <c r="M44" s="24"/>
      <c r="N44" s="382"/>
    </row>
    <row r="45" spans="1:15" s="17" customFormat="1" ht="6.5">
      <c r="A45" s="395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382"/>
    </row>
    <row r="46" spans="1:15" s="19" customFormat="1">
      <c r="A46" s="395"/>
      <c r="B46" s="321"/>
      <c r="C46" s="326"/>
      <c r="D46" s="405" t="s">
        <v>660</v>
      </c>
      <c r="E46" s="405"/>
      <c r="F46" s="405"/>
      <c r="G46" s="405"/>
      <c r="H46" s="405"/>
      <c r="I46" s="405"/>
      <c r="J46" s="405"/>
      <c r="K46" s="405"/>
      <c r="L46" s="405"/>
      <c r="M46" s="405"/>
      <c r="N46" s="406"/>
    </row>
    <row r="47" spans="1:15" s="19" customFormat="1">
      <c r="A47" s="395"/>
      <c r="B47" s="321"/>
      <c r="C47" s="326"/>
      <c r="D47" s="405" t="s">
        <v>657</v>
      </c>
      <c r="E47" s="405"/>
      <c r="F47" s="405"/>
      <c r="G47" s="405"/>
      <c r="H47" s="405"/>
      <c r="I47" s="405"/>
      <c r="J47" s="405"/>
      <c r="K47" s="405"/>
      <c r="L47" s="405"/>
      <c r="M47" s="405"/>
      <c r="N47" s="406"/>
    </row>
    <row r="48" spans="1:15" s="19" customFormat="1">
      <c r="A48" s="395"/>
      <c r="B48" s="321"/>
      <c r="C48" s="326"/>
      <c r="D48" s="405" t="s">
        <v>678</v>
      </c>
      <c r="E48" s="405"/>
      <c r="F48" s="405"/>
      <c r="G48" s="405"/>
      <c r="H48" s="405"/>
      <c r="I48" s="405"/>
      <c r="J48" s="405"/>
      <c r="K48" s="405"/>
      <c r="L48" s="405"/>
      <c r="M48" s="405"/>
      <c r="N48" s="406"/>
    </row>
    <row r="49" spans="1:15" s="19" customFormat="1">
      <c r="A49" s="395"/>
      <c r="B49" s="321"/>
      <c r="C49" s="326"/>
      <c r="D49" s="405" t="s">
        <v>680</v>
      </c>
      <c r="E49" s="405"/>
      <c r="F49" s="405"/>
      <c r="G49" s="405"/>
      <c r="H49" s="405"/>
      <c r="I49" s="405"/>
      <c r="J49" s="405"/>
      <c r="K49" s="405"/>
      <c r="L49" s="405"/>
      <c r="M49" s="405"/>
      <c r="N49" s="389"/>
    </row>
    <row r="50" spans="1:15" s="17" customFormat="1" ht="6.5">
      <c r="A50" s="395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382"/>
    </row>
    <row r="51" spans="1:15" s="19" customFormat="1" ht="15" customHeight="1">
      <c r="A51" s="395"/>
      <c r="B51" s="374" t="s">
        <v>615</v>
      </c>
      <c r="C51" s="374"/>
      <c r="D51" s="374"/>
      <c r="E51" s="374"/>
      <c r="F51" s="374"/>
      <c r="G51" s="374"/>
      <c r="H51" s="374"/>
      <c r="I51" s="374"/>
      <c r="J51" s="374"/>
      <c r="K51" s="374"/>
      <c r="L51" s="374"/>
      <c r="M51" s="374"/>
      <c r="N51" s="380"/>
    </row>
    <row r="52" spans="1:15" s="14" customFormat="1" ht="6.5">
      <c r="A52" s="395"/>
      <c r="B52" s="329"/>
      <c r="C52" s="329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382"/>
    </row>
    <row r="53" spans="1:15" s="14" customFormat="1" ht="18.75" customHeight="1">
      <c r="A53" s="395"/>
      <c r="B53" s="400" t="s">
        <v>656</v>
      </c>
      <c r="C53" s="400"/>
      <c r="D53" s="400"/>
      <c r="E53" s="400"/>
      <c r="F53" s="400"/>
      <c r="G53" s="400"/>
      <c r="H53" s="400"/>
      <c r="I53" s="400"/>
      <c r="J53" s="400"/>
      <c r="K53" s="400"/>
      <c r="L53" s="400"/>
      <c r="M53" s="400"/>
      <c r="N53" s="401"/>
    </row>
    <row r="54" spans="1:15" s="14" customFormat="1" ht="59.5" customHeight="1">
      <c r="A54" s="395"/>
      <c r="B54" s="402" t="s">
        <v>614</v>
      </c>
      <c r="C54" s="403"/>
      <c r="D54" s="403"/>
      <c r="E54" s="403"/>
      <c r="F54" s="403"/>
      <c r="G54" s="403"/>
      <c r="H54" s="403"/>
      <c r="I54" s="403"/>
      <c r="J54" s="403"/>
      <c r="K54" s="403"/>
      <c r="L54" s="403"/>
      <c r="M54" s="403"/>
      <c r="N54" s="404"/>
      <c r="O54" s="167"/>
    </row>
    <row r="55" spans="1:15" s="19" customFormat="1" ht="18.75" customHeight="1" thickBot="1">
      <c r="A55" s="397"/>
      <c r="B55" s="390"/>
      <c r="C55" s="390"/>
      <c r="D55" s="390"/>
      <c r="E55" s="390"/>
      <c r="F55" s="390"/>
      <c r="G55" s="390"/>
      <c r="H55" s="390"/>
      <c r="I55" s="390"/>
      <c r="J55" s="390"/>
      <c r="K55" s="390"/>
      <c r="L55" s="391"/>
      <c r="M55" s="390"/>
      <c r="N55" s="392"/>
    </row>
  </sheetData>
  <mergeCells count="27">
    <mergeCell ref="D8:N8"/>
    <mergeCell ref="D15:K15"/>
    <mergeCell ref="D18:N18"/>
    <mergeCell ref="B3:N3"/>
    <mergeCell ref="B4:N4"/>
    <mergeCell ref="D10:K10"/>
    <mergeCell ref="M10:N10"/>
    <mergeCell ref="B13:N13"/>
    <mergeCell ref="E11:H11"/>
    <mergeCell ref="K11:L11"/>
    <mergeCell ref="D22:L22"/>
    <mergeCell ref="D24:L24"/>
    <mergeCell ref="D47:N47"/>
    <mergeCell ref="D38:L38"/>
    <mergeCell ref="D40:L40"/>
    <mergeCell ref="K42:N42"/>
    <mergeCell ref="D46:N46"/>
    <mergeCell ref="D27:L27"/>
    <mergeCell ref="D29:L29"/>
    <mergeCell ref="D31:L31"/>
    <mergeCell ref="D33:L33"/>
    <mergeCell ref="D35:L35"/>
    <mergeCell ref="B53:N53"/>
    <mergeCell ref="B54:N54"/>
    <mergeCell ref="D48:N48"/>
    <mergeCell ref="D42:J42"/>
    <mergeCell ref="D49:M49"/>
  </mergeCells>
  <conditionalFormatting sqref="K42:N42">
    <cfRule type="containsText" dxfId="12" priority="37" operator="containsText" text="Não cumpre os requisitos">
      <formula>NOT(ISERROR(SEARCH("Não cumpre os requisitos",K42)))</formula>
    </cfRule>
  </conditionalFormatting>
  <conditionalFormatting sqref="N22">
    <cfRule type="cellIs" dxfId="11" priority="34" operator="equal">
      <formula>"Não"</formula>
    </cfRule>
  </conditionalFormatting>
  <conditionalFormatting sqref="N40">
    <cfRule type="cellIs" dxfId="9" priority="10" operator="equal">
      <formula>"Não"</formula>
    </cfRule>
  </conditionalFormatting>
  <conditionalFormatting sqref="N38">
    <cfRule type="cellIs" dxfId="8" priority="5" operator="equal">
      <formula>"Não"</formula>
    </cfRule>
  </conditionalFormatting>
  <conditionalFormatting sqref="N35">
    <cfRule type="cellIs" dxfId="7" priority="4" operator="equal">
      <formula>"Não"</formula>
    </cfRule>
  </conditionalFormatting>
  <conditionalFormatting sqref="N24">
    <cfRule type="cellIs" dxfId="6" priority="2" operator="equal">
      <formula>"Não"</formula>
    </cfRule>
  </conditionalFormatting>
  <conditionalFormatting sqref="N27">
    <cfRule type="cellIs" dxfId="4" priority="1" operator="equal">
      <formula>"Não"</formula>
    </cfRule>
  </conditionalFormatting>
  <dataValidations count="1">
    <dataValidation operator="greaterThan" allowBlank="1" showInputMessage="1" showErrorMessage="1" sqref="N15"/>
  </dataValidations>
  <printOptions horizontalCentered="1"/>
  <pageMargins left="0.23622047244094491" right="0.23622047244094491" top="0.55118110236220474" bottom="0.15748031496062992" header="0.31496062992125984" footer="0.31496062992125984"/>
  <pageSetup paperSize="9" scale="74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Tabelas!$L$2:$L$4</xm:f>
          </x14:formula1>
          <xm:sqref>D15:K15</xm:sqref>
        </x14:dataValidation>
        <x14:dataValidation type="list" allowBlank="1" showInputMessage="1" showErrorMessage="1">
          <x14:formula1>
            <xm:f>Tabelas!$K$2:$K$6</xm:f>
          </x14:formula1>
          <xm:sqref>D8:N8</xm:sqref>
        </x14:dataValidation>
        <x14:dataValidation type="list" allowBlank="1" showInputMessage="1" showErrorMessage="1">
          <x14:formula1>
            <xm:f>Tabelas!$E$2:$E$3</xm:f>
          </x14:formula1>
          <xm:sqref>N22 N24 N40 N27</xm:sqref>
        </x14:dataValidation>
        <x14:dataValidation type="list" allowBlank="1" showInputMessage="1" showErrorMessage="1">
          <x14:formula1>
            <xm:f>Tabelas!$E$2:$E$4</xm:f>
          </x14:formula1>
          <xm:sqref>N38 N35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50"/>
  <sheetViews>
    <sheetView showGridLines="0" view="pageBreakPreview" zoomScaleNormal="100" zoomScaleSheetLayoutView="100" workbookViewId="0">
      <pane ySplit="6" topLeftCell="A7" activePane="bottomLeft" state="frozen"/>
      <selection pane="bottomLeft" activeCell="C9" sqref="C9"/>
    </sheetView>
  </sheetViews>
  <sheetFormatPr defaultColWidth="9.26953125" defaultRowHeight="13"/>
  <cols>
    <col min="1" max="1" width="7.26953125" style="174" customWidth="1"/>
    <col min="2" max="2" width="55.08984375" style="173" customWidth="1"/>
    <col min="3" max="3" width="17.54296875" style="172" customWidth="1"/>
    <col min="4" max="4" width="48.7265625" style="171" customWidth="1"/>
    <col min="5" max="5" width="15.54296875" style="169" customWidth="1"/>
    <col min="6" max="16384" width="9.26953125" style="169"/>
  </cols>
  <sheetData>
    <row r="1" spans="1:24" s="184" customFormat="1" ht="51">
      <c r="A1" s="188"/>
      <c r="B1" s="187"/>
      <c r="C1" s="186"/>
      <c r="D1" s="185"/>
    </row>
    <row r="2" spans="1:24" s="183" customFormat="1" ht="9.5">
      <c r="A2" s="424"/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</row>
    <row r="3" spans="1:24" s="182" customFormat="1" ht="15.5">
      <c r="A3" s="425" t="s">
        <v>659</v>
      </c>
      <c r="B3" s="425"/>
      <c r="C3" s="425"/>
      <c r="D3" s="425"/>
    </row>
    <row r="4" spans="1:24" s="182" customFormat="1">
      <c r="A4" s="426" t="s">
        <v>779</v>
      </c>
      <c r="B4" s="426"/>
      <c r="C4" s="426"/>
      <c r="D4" s="426"/>
    </row>
    <row r="5" spans="1:24" s="178" customFormat="1" ht="4">
      <c r="A5" s="181"/>
      <c r="B5" s="180"/>
      <c r="D5" s="179"/>
    </row>
    <row r="6" spans="1:24" ht="52">
      <c r="A6" s="344" t="s">
        <v>649</v>
      </c>
      <c r="B6" s="345" t="s">
        <v>367</v>
      </c>
      <c r="C6" s="344" t="s">
        <v>621</v>
      </c>
      <c r="D6" s="365" t="s">
        <v>648</v>
      </c>
    </row>
    <row r="7" spans="1:24" s="177" customFormat="1" ht="15.5">
      <c r="A7" s="350" t="s">
        <v>382</v>
      </c>
      <c r="B7" s="351" t="s">
        <v>645</v>
      </c>
      <c r="C7" s="352"/>
      <c r="D7" s="353"/>
    </row>
    <row r="8" spans="1:24" ht="26">
      <c r="A8" s="354" t="s">
        <v>647</v>
      </c>
      <c r="B8" s="355" t="s">
        <v>644</v>
      </c>
      <c r="C8" s="349" t="s">
        <v>665</v>
      </c>
      <c r="D8" s="348"/>
    </row>
    <row r="9" spans="1:24" ht="26">
      <c r="A9" s="346" t="s">
        <v>646</v>
      </c>
      <c r="B9" s="347" t="s">
        <v>643</v>
      </c>
      <c r="C9" s="349" t="s">
        <v>655</v>
      </c>
      <c r="D9" s="348" t="s">
        <v>640</v>
      </c>
    </row>
    <row r="10" spans="1:24" ht="26">
      <c r="A10" s="346" t="s">
        <v>772</v>
      </c>
      <c r="B10" s="347" t="s">
        <v>652</v>
      </c>
      <c r="C10" s="349" t="s">
        <v>655</v>
      </c>
      <c r="D10" s="348" t="s">
        <v>640</v>
      </c>
    </row>
    <row r="11" spans="1:24" ht="26">
      <c r="A11" s="346" t="s">
        <v>773</v>
      </c>
      <c r="B11" s="347" t="s">
        <v>642</v>
      </c>
      <c r="C11" s="349" t="s">
        <v>655</v>
      </c>
      <c r="D11" s="348" t="s">
        <v>640</v>
      </c>
    </row>
    <row r="12" spans="1:24" ht="26">
      <c r="A12" s="346" t="s">
        <v>774</v>
      </c>
      <c r="B12" s="347" t="s">
        <v>641</v>
      </c>
      <c r="C12" s="349" t="s">
        <v>655</v>
      </c>
      <c r="D12" s="348" t="s">
        <v>640</v>
      </c>
    </row>
    <row r="13" spans="1:24" s="176" customFormat="1" ht="15.5">
      <c r="A13" s="350">
        <v>2</v>
      </c>
      <c r="B13" s="351" t="s">
        <v>637</v>
      </c>
      <c r="C13" s="359"/>
      <c r="D13" s="357"/>
    </row>
    <row r="14" spans="1:24" s="176" customFormat="1" ht="39">
      <c r="A14" s="360">
        <v>2.1</v>
      </c>
      <c r="B14" s="361" t="s">
        <v>668</v>
      </c>
      <c r="C14" s="362" t="s">
        <v>665</v>
      </c>
      <c r="D14" s="363"/>
    </row>
    <row r="15" spans="1:24" s="176" customFormat="1" ht="39">
      <c r="A15" s="360">
        <v>2.2000000000000002</v>
      </c>
      <c r="B15" s="361" t="s">
        <v>669</v>
      </c>
      <c r="C15" s="362" t="s">
        <v>665</v>
      </c>
      <c r="D15" s="363"/>
    </row>
    <row r="16" spans="1:24" ht="15.5">
      <c r="A16" s="350">
        <v>3</v>
      </c>
      <c r="B16" s="351" t="s">
        <v>778</v>
      </c>
      <c r="C16" s="356"/>
      <c r="D16" s="357"/>
    </row>
    <row r="17" spans="1:4" ht="26">
      <c r="A17" s="346" t="s">
        <v>781</v>
      </c>
      <c r="B17" s="355" t="s">
        <v>775</v>
      </c>
      <c r="C17" s="349" t="s">
        <v>665</v>
      </c>
      <c r="D17" s="364" t="s">
        <v>786</v>
      </c>
    </row>
    <row r="18" spans="1:4" ht="26">
      <c r="A18" s="346" t="s">
        <v>780</v>
      </c>
      <c r="B18" s="355" t="s">
        <v>776</v>
      </c>
      <c r="C18" s="349" t="s">
        <v>665</v>
      </c>
      <c r="D18" s="375" t="s">
        <v>786</v>
      </c>
    </row>
    <row r="19" spans="1:4" ht="26">
      <c r="A19" s="346" t="s">
        <v>782</v>
      </c>
      <c r="B19" s="347" t="s">
        <v>777</v>
      </c>
      <c r="C19" s="349" t="s">
        <v>665</v>
      </c>
      <c r="D19" s="348" t="s">
        <v>666</v>
      </c>
    </row>
    <row r="20" spans="1:4" ht="26">
      <c r="A20" s="346" t="s">
        <v>783</v>
      </c>
      <c r="B20" s="347" t="s">
        <v>639</v>
      </c>
      <c r="C20" s="349" t="s">
        <v>665</v>
      </c>
      <c r="D20" s="348"/>
    </row>
    <row r="21" spans="1:4" ht="26">
      <c r="A21" s="346" t="s">
        <v>784</v>
      </c>
      <c r="B21" s="347" t="s">
        <v>787</v>
      </c>
      <c r="C21" s="349" t="s">
        <v>665</v>
      </c>
      <c r="D21" s="348" t="s">
        <v>638</v>
      </c>
    </row>
    <row r="22" spans="1:4" ht="39">
      <c r="A22" s="346" t="s">
        <v>785</v>
      </c>
      <c r="B22" s="347" t="s">
        <v>788</v>
      </c>
      <c r="C22" s="349" t="s">
        <v>665</v>
      </c>
      <c r="D22" s="348" t="s">
        <v>667</v>
      </c>
    </row>
    <row r="23" spans="1:4" ht="15.5">
      <c r="A23" s="350" t="s">
        <v>636</v>
      </c>
      <c r="B23" s="351" t="s">
        <v>789</v>
      </c>
      <c r="C23" s="356"/>
      <c r="D23" s="357"/>
    </row>
    <row r="24" spans="1:4" ht="39">
      <c r="A24" s="358" t="s">
        <v>635</v>
      </c>
      <c r="B24" s="355" t="s">
        <v>634</v>
      </c>
      <c r="C24" s="349" t="s">
        <v>665</v>
      </c>
      <c r="D24" s="364"/>
    </row>
    <row r="25" spans="1:4" ht="65">
      <c r="A25" s="358" t="s">
        <v>633</v>
      </c>
      <c r="B25" s="355" t="s">
        <v>632</v>
      </c>
      <c r="C25" s="349" t="s">
        <v>654</v>
      </c>
      <c r="D25" s="348" t="s">
        <v>631</v>
      </c>
    </row>
    <row r="26" spans="1:4" ht="91">
      <c r="A26" s="358" t="s">
        <v>630</v>
      </c>
      <c r="B26" s="355" t="s">
        <v>629</v>
      </c>
      <c r="C26" s="349" t="s">
        <v>665</v>
      </c>
      <c r="D26" s="364"/>
    </row>
    <row r="27" spans="1:4" ht="78">
      <c r="A27" s="358" t="s">
        <v>628</v>
      </c>
      <c r="B27" s="355" t="s">
        <v>627</v>
      </c>
      <c r="C27" s="349" t="s">
        <v>665</v>
      </c>
      <c r="D27" s="348"/>
    </row>
    <row r="28" spans="1:4" ht="39">
      <c r="A28" s="358" t="s">
        <v>626</v>
      </c>
      <c r="B28" s="355" t="s">
        <v>625</v>
      </c>
      <c r="C28" s="349" t="s">
        <v>654</v>
      </c>
      <c r="D28" s="348"/>
    </row>
    <row r="29" spans="1:4" ht="52">
      <c r="A29" s="358" t="s">
        <v>624</v>
      </c>
      <c r="B29" s="355" t="s">
        <v>670</v>
      </c>
      <c r="C29" s="349" t="s">
        <v>654</v>
      </c>
      <c r="D29" s="348" t="s">
        <v>790</v>
      </c>
    </row>
    <row r="30" spans="1:4" ht="26">
      <c r="A30" s="358" t="s">
        <v>671</v>
      </c>
      <c r="B30" s="355" t="s">
        <v>623</v>
      </c>
      <c r="C30" s="349" t="s">
        <v>654</v>
      </c>
      <c r="D30" s="348" t="s">
        <v>622</v>
      </c>
    </row>
    <row r="31" spans="1:4">
      <c r="A31" s="173"/>
      <c r="B31" s="175"/>
      <c r="C31" s="171"/>
      <c r="D31" s="170"/>
    </row>
    <row r="32" spans="1:4">
      <c r="A32" s="173"/>
      <c r="B32" s="175"/>
      <c r="C32" s="171"/>
      <c r="D32" s="170"/>
    </row>
    <row r="33" spans="1:4">
      <c r="A33" s="173"/>
      <c r="B33" s="175"/>
      <c r="C33" s="171"/>
      <c r="D33" s="170"/>
    </row>
    <row r="34" spans="1:4">
      <c r="A34" s="173"/>
      <c r="B34" s="175"/>
      <c r="C34" s="171"/>
      <c r="D34" s="170"/>
    </row>
    <row r="35" spans="1:4">
      <c r="A35" s="173"/>
      <c r="B35" s="175"/>
      <c r="C35" s="171"/>
      <c r="D35" s="170"/>
    </row>
    <row r="36" spans="1:4">
      <c r="A36" s="173"/>
      <c r="B36" s="175"/>
      <c r="C36" s="171"/>
      <c r="D36" s="170"/>
    </row>
    <row r="37" spans="1:4">
      <c r="A37" s="173"/>
      <c r="B37" s="175"/>
      <c r="C37" s="171"/>
      <c r="D37" s="170"/>
    </row>
    <row r="38" spans="1:4">
      <c r="A38" s="173"/>
      <c r="B38" s="175"/>
      <c r="C38" s="171"/>
      <c r="D38" s="170"/>
    </row>
    <row r="39" spans="1:4">
      <c r="A39" s="173"/>
      <c r="B39" s="175"/>
      <c r="C39" s="171"/>
      <c r="D39" s="170"/>
    </row>
    <row r="40" spans="1:4">
      <c r="A40" s="173"/>
      <c r="B40" s="175"/>
      <c r="C40" s="171"/>
      <c r="D40" s="170"/>
    </row>
    <row r="41" spans="1:4">
      <c r="A41" s="173"/>
      <c r="B41" s="175"/>
      <c r="C41" s="171"/>
      <c r="D41" s="170"/>
    </row>
    <row r="42" spans="1:4">
      <c r="A42" s="173"/>
      <c r="B42" s="175"/>
      <c r="C42" s="171"/>
      <c r="D42" s="170"/>
    </row>
    <row r="43" spans="1:4">
      <c r="A43" s="173"/>
      <c r="B43" s="175"/>
      <c r="C43" s="171"/>
      <c r="D43" s="170"/>
    </row>
    <row r="44" spans="1:4">
      <c r="A44" s="173"/>
      <c r="B44" s="175"/>
      <c r="C44" s="171"/>
      <c r="D44" s="170"/>
    </row>
    <row r="45" spans="1:4">
      <c r="A45" s="173"/>
      <c r="B45" s="175"/>
      <c r="C45" s="171"/>
      <c r="D45" s="170"/>
    </row>
    <row r="46" spans="1:4">
      <c r="A46" s="173"/>
      <c r="B46" s="175"/>
      <c r="C46" s="171"/>
      <c r="D46" s="170"/>
    </row>
    <row r="47" spans="1:4">
      <c r="A47" s="173"/>
      <c r="B47" s="175"/>
      <c r="C47" s="171"/>
      <c r="D47" s="170"/>
    </row>
    <row r="48" spans="1:4">
      <c r="A48" s="173"/>
      <c r="B48" s="175"/>
      <c r="C48" s="171"/>
      <c r="D48" s="170"/>
    </row>
    <row r="49" spans="1:4">
      <c r="A49" s="173"/>
      <c r="B49" s="175"/>
      <c r="C49" s="171"/>
      <c r="D49" s="170"/>
    </row>
    <row r="50" spans="1:4">
      <c r="A50" s="173"/>
      <c r="B50" s="175"/>
      <c r="C50" s="171"/>
      <c r="D50" s="170"/>
    </row>
  </sheetData>
  <mergeCells count="3">
    <mergeCell ref="A2:X2"/>
    <mergeCell ref="A3:D3"/>
    <mergeCell ref="A4:D4"/>
  </mergeCells>
  <dataValidations count="2">
    <dataValidation type="list" allowBlank="1" showInputMessage="1" showErrorMessage="1" sqref="C13:C15">
      <formula1>#REF!</formula1>
    </dataValidation>
    <dataValidation type="list" allowBlank="1" showInputMessage="1" showErrorMessage="1" sqref="C17:C22 C8:C12 C24:C30">
      <formula1>#REF!</formula1>
    </dataValidation>
  </dataValidations>
  <printOptions horizontalCentered="1"/>
  <pageMargins left="0.23622047244094491" right="0.23622047244094491" top="0.55118110236220474" bottom="0.35433070866141736" header="0.31496062992125984" footer="0.31496062992125984"/>
  <pageSetup paperSize="9" scale="77" fitToHeight="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156"/>
  <sheetViews>
    <sheetView showGridLines="0" view="pageBreakPreview" zoomScaleNormal="100" zoomScaleSheetLayoutView="100" workbookViewId="0">
      <pane ySplit="5" topLeftCell="A63" activePane="bottomLeft" state="frozen"/>
      <selection pane="bottomLeft" activeCell="B76" sqref="B76:B77"/>
    </sheetView>
  </sheetViews>
  <sheetFormatPr defaultColWidth="9.26953125" defaultRowHeight="14.5" outlineLevelCol="1"/>
  <cols>
    <col min="1" max="1" width="23.26953125" style="28" customWidth="1"/>
    <col min="2" max="2" width="24" customWidth="1" outlineLevel="1"/>
    <col min="3" max="3" width="10.26953125" style="28" customWidth="1" outlineLevel="1"/>
    <col min="4" max="4" width="9.7265625" style="28" customWidth="1" outlineLevel="1"/>
    <col min="5" max="5" width="10" style="28" customWidth="1" outlineLevel="1"/>
    <col min="6" max="6" width="11.453125" style="28" customWidth="1" outlineLevel="1"/>
    <col min="7" max="14" width="11.54296875" style="28" customWidth="1" outlineLevel="1"/>
    <col min="15" max="15" width="22.26953125" style="152" customWidth="1" outlineLevel="1"/>
    <col min="16" max="16384" width="9.26953125" style="28"/>
  </cols>
  <sheetData>
    <row r="1" spans="1:15" ht="98.25" customHeight="1">
      <c r="B1" s="28"/>
      <c r="O1" s="28"/>
    </row>
    <row r="2" spans="1:15" ht="12.75" customHeight="1">
      <c r="A2" s="431" t="str">
        <f>CONCATENATE("FINANCIAMENTO ao ",Formulário!D10," para ",Formulário!D18)</f>
        <v xml:space="preserve">FINANCIAMENTO ao  para 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</row>
    <row r="3" spans="1:15" ht="30.75" customHeight="1">
      <c r="A3" s="427" t="s">
        <v>657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9"/>
    </row>
    <row r="4" spans="1:15" ht="26">
      <c r="A4" s="398" t="s">
        <v>738</v>
      </c>
      <c r="B4" s="430" t="s">
        <v>737</v>
      </c>
      <c r="C4" s="430"/>
      <c r="D4" s="430"/>
      <c r="E4" s="430"/>
      <c r="F4" s="430"/>
      <c r="G4" s="430"/>
      <c r="H4" s="430"/>
      <c r="I4" s="430" t="s">
        <v>730</v>
      </c>
      <c r="J4" s="430"/>
      <c r="K4" s="430"/>
      <c r="L4" s="430"/>
      <c r="M4" s="430"/>
      <c r="N4" s="225" t="s">
        <v>353</v>
      </c>
      <c r="O4" s="309"/>
    </row>
    <row r="5" spans="1:15" ht="78">
      <c r="A5" s="161" t="s">
        <v>616</v>
      </c>
      <c r="B5" s="162" t="s">
        <v>618</v>
      </c>
      <c r="C5" s="162" t="s">
        <v>600</v>
      </c>
      <c r="D5" s="162" t="s">
        <v>617</v>
      </c>
      <c r="E5" s="163" t="s">
        <v>594</v>
      </c>
      <c r="F5" s="163" t="s">
        <v>595</v>
      </c>
      <c r="G5" s="164" t="s">
        <v>358</v>
      </c>
      <c r="H5" s="307" t="s">
        <v>729</v>
      </c>
      <c r="I5" s="307" t="s">
        <v>359</v>
      </c>
      <c r="J5" s="307" t="s">
        <v>725</v>
      </c>
      <c r="K5" s="307" t="s">
        <v>726</v>
      </c>
      <c r="L5" s="307" t="s">
        <v>727</v>
      </c>
      <c r="M5" s="307" t="s">
        <v>364</v>
      </c>
      <c r="N5" s="162" t="s">
        <v>603</v>
      </c>
      <c r="O5" s="246" t="s">
        <v>731</v>
      </c>
    </row>
    <row r="6" spans="1:15" ht="13">
      <c r="A6" s="367"/>
      <c r="B6" s="158"/>
      <c r="C6" s="158"/>
      <c r="D6" s="159"/>
      <c r="E6" s="160"/>
      <c r="F6" s="160"/>
      <c r="G6" s="305"/>
      <c r="H6" s="305"/>
      <c r="I6" s="341"/>
      <c r="J6" s="305"/>
      <c r="K6" s="305"/>
      <c r="L6" s="305"/>
      <c r="M6" s="305"/>
      <c r="N6" s="151"/>
      <c r="O6" s="247"/>
    </row>
    <row r="7" spans="1:15" ht="13">
      <c r="A7" s="367"/>
      <c r="B7" s="151"/>
      <c r="C7" s="151"/>
      <c r="D7" s="153"/>
      <c r="E7" s="154"/>
      <c r="F7" s="154"/>
      <c r="G7" s="306"/>
      <c r="H7" s="306"/>
      <c r="I7" s="341"/>
      <c r="J7" s="306"/>
      <c r="K7" s="306"/>
      <c r="L7" s="306"/>
      <c r="M7" s="306"/>
      <c r="N7" s="151"/>
      <c r="O7" s="247"/>
    </row>
    <row r="8" spans="1:15" ht="13">
      <c r="A8" s="367"/>
      <c r="B8" s="151"/>
      <c r="C8" s="151"/>
      <c r="D8" s="153"/>
      <c r="E8" s="154"/>
      <c r="F8" s="154"/>
      <c r="G8" s="306"/>
      <c r="H8" s="306"/>
      <c r="I8" s="341"/>
      <c r="J8" s="306"/>
      <c r="K8" s="306"/>
      <c r="L8" s="306"/>
      <c r="M8" s="306"/>
      <c r="N8" s="151"/>
      <c r="O8" s="247"/>
    </row>
    <row r="9" spans="1:15" ht="13">
      <c r="A9" s="367"/>
      <c r="B9" s="151"/>
      <c r="C9" s="151"/>
      <c r="D9" s="153"/>
      <c r="E9" s="154"/>
      <c r="F9" s="154"/>
      <c r="G9" s="306"/>
      <c r="H9" s="306"/>
      <c r="I9" s="341"/>
      <c r="J9" s="306"/>
      <c r="K9" s="306"/>
      <c r="L9" s="306"/>
      <c r="M9" s="306"/>
      <c r="N9" s="151"/>
      <c r="O9" s="247"/>
    </row>
    <row r="10" spans="1:15" ht="13">
      <c r="A10" s="367"/>
      <c r="B10" s="151"/>
      <c r="C10" s="151"/>
      <c r="D10" s="153"/>
      <c r="E10" s="154"/>
      <c r="F10" s="154"/>
      <c r="G10" s="306"/>
      <c r="H10" s="306"/>
      <c r="I10" s="341"/>
      <c r="J10" s="306"/>
      <c r="K10" s="306"/>
      <c r="L10" s="306"/>
      <c r="M10" s="306"/>
      <c r="N10" s="151"/>
      <c r="O10" s="247"/>
    </row>
    <row r="11" spans="1:15" ht="13">
      <c r="A11" s="367"/>
      <c r="B11" s="339"/>
      <c r="C11" s="339"/>
      <c r="D11" s="339"/>
      <c r="E11" s="340"/>
      <c r="F11" s="340"/>
      <c r="G11" s="341"/>
      <c r="H11" s="341"/>
      <c r="I11" s="341"/>
      <c r="J11" s="341"/>
      <c r="K11" s="341"/>
      <c r="L11" s="341"/>
      <c r="M11" s="341"/>
      <c r="N11" s="339"/>
      <c r="O11" s="342"/>
    </row>
    <row r="12" spans="1:15" ht="13">
      <c r="A12" s="367"/>
      <c r="B12" s="339"/>
      <c r="C12" s="339"/>
      <c r="D12" s="339"/>
      <c r="E12" s="340"/>
      <c r="F12" s="340"/>
      <c r="G12" s="341"/>
      <c r="H12" s="341"/>
      <c r="I12" s="341"/>
      <c r="J12" s="341"/>
      <c r="K12" s="341"/>
      <c r="L12" s="341"/>
      <c r="M12" s="341"/>
      <c r="N12" s="339"/>
      <c r="O12" s="342"/>
    </row>
    <row r="13" spans="1:15" ht="13">
      <c r="A13" s="367"/>
      <c r="B13" s="339"/>
      <c r="C13" s="339"/>
      <c r="D13" s="339"/>
      <c r="E13" s="340"/>
      <c r="F13" s="340"/>
      <c r="G13" s="341"/>
      <c r="H13" s="341"/>
      <c r="I13" s="341"/>
      <c r="J13" s="341"/>
      <c r="K13" s="341"/>
      <c r="L13" s="341"/>
      <c r="M13" s="341"/>
      <c r="N13" s="339"/>
      <c r="O13" s="342"/>
    </row>
    <row r="14" spans="1:15" ht="13">
      <c r="A14" s="367"/>
      <c r="B14" s="339"/>
      <c r="C14" s="339"/>
      <c r="D14" s="339"/>
      <c r="E14" s="340"/>
      <c r="F14" s="340"/>
      <c r="G14" s="341"/>
      <c r="H14" s="341"/>
      <c r="I14" s="341"/>
      <c r="J14" s="341"/>
      <c r="K14" s="341"/>
      <c r="L14" s="341"/>
      <c r="M14" s="341"/>
      <c r="N14" s="339"/>
      <c r="O14" s="342"/>
    </row>
    <row r="15" spans="1:15" ht="13">
      <c r="A15" s="367"/>
      <c r="B15" s="339"/>
      <c r="C15" s="339"/>
      <c r="D15" s="339"/>
      <c r="E15" s="340"/>
      <c r="F15" s="340"/>
      <c r="G15" s="341"/>
      <c r="H15" s="341"/>
      <c r="I15" s="341"/>
      <c r="J15" s="341"/>
      <c r="K15" s="341"/>
      <c r="L15" s="341"/>
      <c r="M15" s="341"/>
      <c r="N15" s="339"/>
      <c r="O15" s="342"/>
    </row>
    <row r="16" spans="1:15" ht="13">
      <c r="A16" s="367"/>
      <c r="B16" s="339"/>
      <c r="C16" s="339"/>
      <c r="D16" s="339"/>
      <c r="E16" s="340"/>
      <c r="F16" s="340"/>
      <c r="G16" s="341"/>
      <c r="H16" s="341"/>
      <c r="I16" s="341"/>
      <c r="J16" s="341"/>
      <c r="K16" s="341"/>
      <c r="L16" s="341"/>
      <c r="M16" s="341"/>
      <c r="N16" s="339"/>
      <c r="O16" s="342"/>
    </row>
    <row r="17" spans="1:15" ht="13">
      <c r="A17" s="367"/>
      <c r="B17" s="339"/>
      <c r="C17" s="339"/>
      <c r="D17" s="339"/>
      <c r="E17" s="340"/>
      <c r="F17" s="340"/>
      <c r="G17" s="341"/>
      <c r="H17" s="341"/>
      <c r="I17" s="341"/>
      <c r="J17" s="341"/>
      <c r="K17" s="341"/>
      <c r="L17" s="341"/>
      <c r="M17" s="341"/>
      <c r="N17" s="339"/>
      <c r="O17" s="342"/>
    </row>
    <row r="18" spans="1:15" ht="13">
      <c r="A18" s="367"/>
      <c r="B18" s="339"/>
      <c r="C18" s="339"/>
      <c r="D18" s="339"/>
      <c r="E18" s="340"/>
      <c r="F18" s="340"/>
      <c r="G18" s="341"/>
      <c r="H18" s="341"/>
      <c r="I18" s="341"/>
      <c r="J18" s="341"/>
      <c r="K18" s="341"/>
      <c r="L18" s="341"/>
      <c r="M18" s="341"/>
      <c r="N18" s="339"/>
      <c r="O18" s="342"/>
    </row>
    <row r="19" spans="1:15" ht="13">
      <c r="A19" s="367"/>
      <c r="B19" s="339"/>
      <c r="C19" s="339"/>
      <c r="D19" s="339"/>
      <c r="E19" s="340"/>
      <c r="F19" s="340"/>
      <c r="G19" s="341"/>
      <c r="H19" s="341"/>
      <c r="I19" s="341"/>
      <c r="J19" s="341"/>
      <c r="K19" s="341"/>
      <c r="L19" s="341"/>
      <c r="M19" s="341"/>
      <c r="N19" s="339"/>
      <c r="O19" s="342"/>
    </row>
    <row r="20" spans="1:15" ht="13">
      <c r="A20" s="367"/>
      <c r="B20" s="339"/>
      <c r="C20" s="339"/>
      <c r="D20" s="339"/>
      <c r="E20" s="340"/>
      <c r="F20" s="340"/>
      <c r="G20" s="341"/>
      <c r="H20" s="341"/>
      <c r="I20" s="341"/>
      <c r="J20" s="341"/>
      <c r="K20" s="341"/>
      <c r="L20" s="341"/>
      <c r="M20" s="341"/>
      <c r="N20" s="339"/>
      <c r="O20" s="342"/>
    </row>
    <row r="21" spans="1:15" ht="13">
      <c r="A21" s="367"/>
      <c r="B21" s="339"/>
      <c r="C21" s="339"/>
      <c r="D21" s="339"/>
      <c r="E21" s="340"/>
      <c r="F21" s="340"/>
      <c r="G21" s="341"/>
      <c r="H21" s="341"/>
      <c r="I21" s="341"/>
      <c r="J21" s="341"/>
      <c r="K21" s="341"/>
      <c r="L21" s="341"/>
      <c r="M21" s="341"/>
      <c r="N21" s="339"/>
      <c r="O21" s="342"/>
    </row>
    <row r="22" spans="1:15" ht="13">
      <c r="A22" s="367"/>
      <c r="B22" s="339"/>
      <c r="C22" s="339"/>
      <c r="D22" s="339"/>
      <c r="E22" s="340"/>
      <c r="F22" s="340"/>
      <c r="G22" s="341"/>
      <c r="H22" s="341"/>
      <c r="I22" s="341"/>
      <c r="J22" s="341"/>
      <c r="K22" s="341"/>
      <c r="L22" s="341"/>
      <c r="M22" s="341"/>
      <c r="N22" s="339"/>
      <c r="O22" s="342"/>
    </row>
    <row r="23" spans="1:15" ht="13">
      <c r="A23" s="367"/>
      <c r="B23" s="339"/>
      <c r="C23" s="339"/>
      <c r="D23" s="339"/>
      <c r="E23" s="340"/>
      <c r="F23" s="340"/>
      <c r="G23" s="341"/>
      <c r="H23" s="341"/>
      <c r="I23" s="341"/>
      <c r="J23" s="341"/>
      <c r="K23" s="341"/>
      <c r="L23" s="341"/>
      <c r="M23" s="341"/>
      <c r="N23" s="339"/>
      <c r="O23" s="342"/>
    </row>
    <row r="24" spans="1:15" ht="13">
      <c r="A24" s="367"/>
      <c r="B24" s="339"/>
      <c r="C24" s="339"/>
      <c r="D24" s="339"/>
      <c r="E24" s="340"/>
      <c r="F24" s="340"/>
      <c r="G24" s="341"/>
      <c r="H24" s="341"/>
      <c r="I24" s="341"/>
      <c r="J24" s="341"/>
      <c r="K24" s="341"/>
      <c r="L24" s="341"/>
      <c r="M24" s="341"/>
      <c r="N24" s="339"/>
      <c r="O24" s="342"/>
    </row>
    <row r="25" spans="1:15" ht="13">
      <c r="A25" s="367"/>
      <c r="B25" s="339"/>
      <c r="C25" s="339"/>
      <c r="D25" s="339"/>
      <c r="E25" s="340"/>
      <c r="F25" s="340"/>
      <c r="G25" s="341"/>
      <c r="H25" s="341"/>
      <c r="I25" s="341"/>
      <c r="J25" s="341"/>
      <c r="K25" s="341"/>
      <c r="L25" s="341"/>
      <c r="M25" s="341"/>
      <c r="N25" s="339"/>
      <c r="O25" s="342"/>
    </row>
    <row r="26" spans="1:15" ht="13">
      <c r="A26" s="367"/>
      <c r="B26" s="339"/>
      <c r="C26" s="339"/>
      <c r="D26" s="339"/>
      <c r="E26" s="340"/>
      <c r="F26" s="340"/>
      <c r="G26" s="341"/>
      <c r="H26" s="341"/>
      <c r="I26" s="341"/>
      <c r="J26" s="341"/>
      <c r="K26" s="341"/>
      <c r="L26" s="341"/>
      <c r="M26" s="341"/>
      <c r="N26" s="339"/>
      <c r="O26" s="342"/>
    </row>
    <row r="27" spans="1:15" ht="13">
      <c r="A27" s="367"/>
      <c r="B27" s="339"/>
      <c r="C27" s="339"/>
      <c r="D27" s="339"/>
      <c r="E27" s="340"/>
      <c r="F27" s="340"/>
      <c r="G27" s="341"/>
      <c r="H27" s="341"/>
      <c r="I27" s="341"/>
      <c r="J27" s="341"/>
      <c r="K27" s="341"/>
      <c r="L27" s="341"/>
      <c r="M27" s="341"/>
      <c r="N27" s="339"/>
      <c r="O27" s="342"/>
    </row>
    <row r="28" spans="1:15" ht="13">
      <c r="A28" s="367"/>
      <c r="B28" s="339"/>
      <c r="C28" s="339"/>
      <c r="D28" s="339"/>
      <c r="E28" s="340"/>
      <c r="F28" s="340"/>
      <c r="G28" s="341"/>
      <c r="H28" s="341"/>
      <c r="I28" s="341"/>
      <c r="J28" s="341"/>
      <c r="K28" s="341"/>
      <c r="L28" s="341"/>
      <c r="M28" s="341"/>
      <c r="N28" s="339"/>
      <c r="O28" s="342"/>
    </row>
    <row r="29" spans="1:15" ht="13">
      <c r="A29" s="367"/>
      <c r="B29" s="339"/>
      <c r="C29" s="339"/>
      <c r="D29" s="339"/>
      <c r="E29" s="340"/>
      <c r="F29" s="340"/>
      <c r="G29" s="341"/>
      <c r="H29" s="341"/>
      <c r="I29" s="341"/>
      <c r="J29" s="341"/>
      <c r="K29" s="341"/>
      <c r="L29" s="341"/>
      <c r="M29" s="341"/>
      <c r="N29" s="339"/>
      <c r="O29" s="342"/>
    </row>
    <row r="30" spans="1:15" ht="13">
      <c r="A30" s="367"/>
      <c r="B30" s="339"/>
      <c r="C30" s="339"/>
      <c r="D30" s="339"/>
      <c r="E30" s="340"/>
      <c r="F30" s="340"/>
      <c r="G30" s="341"/>
      <c r="H30" s="341"/>
      <c r="I30" s="341"/>
      <c r="J30" s="341"/>
      <c r="K30" s="341"/>
      <c r="L30" s="341"/>
      <c r="M30" s="341"/>
      <c r="N30" s="339"/>
      <c r="O30" s="342"/>
    </row>
    <row r="31" spans="1:15" ht="13">
      <c r="A31" s="367"/>
      <c r="B31" s="339"/>
      <c r="C31" s="339"/>
      <c r="D31" s="339"/>
      <c r="E31" s="340"/>
      <c r="F31" s="340"/>
      <c r="G31" s="341"/>
      <c r="H31" s="341"/>
      <c r="I31" s="341"/>
      <c r="J31" s="341"/>
      <c r="K31" s="341"/>
      <c r="L31" s="341"/>
      <c r="M31" s="341"/>
      <c r="N31" s="339"/>
      <c r="O31" s="342"/>
    </row>
    <row r="32" spans="1:15" ht="13">
      <c r="A32" s="367"/>
      <c r="B32" s="339"/>
      <c r="C32" s="339"/>
      <c r="D32" s="339"/>
      <c r="E32" s="340"/>
      <c r="F32" s="340"/>
      <c r="G32" s="341"/>
      <c r="H32" s="341"/>
      <c r="I32" s="341"/>
      <c r="J32" s="341"/>
      <c r="K32" s="341"/>
      <c r="L32" s="341"/>
      <c r="M32" s="341"/>
      <c r="N32" s="339"/>
      <c r="O32" s="342"/>
    </row>
    <row r="33" spans="1:15" ht="13">
      <c r="A33" s="367"/>
      <c r="B33" s="339"/>
      <c r="C33" s="339"/>
      <c r="D33" s="339"/>
      <c r="E33" s="340"/>
      <c r="F33" s="340"/>
      <c r="G33" s="341"/>
      <c r="H33" s="341"/>
      <c r="I33" s="341"/>
      <c r="J33" s="341"/>
      <c r="K33" s="341"/>
      <c r="L33" s="341"/>
      <c r="M33" s="341"/>
      <c r="N33" s="339"/>
      <c r="O33" s="342"/>
    </row>
    <row r="34" spans="1:15" ht="13">
      <c r="A34" s="367"/>
      <c r="B34" s="151"/>
      <c r="C34" s="151"/>
      <c r="D34" s="153"/>
      <c r="E34" s="154"/>
      <c r="F34" s="154"/>
      <c r="G34" s="306"/>
      <c r="H34" s="306"/>
      <c r="I34" s="306"/>
      <c r="J34" s="306"/>
      <c r="K34" s="306"/>
      <c r="L34" s="306"/>
      <c r="M34" s="306"/>
      <c r="N34" s="151"/>
      <c r="O34" s="247"/>
    </row>
    <row r="35" spans="1:15" ht="13">
      <c r="A35" s="367"/>
      <c r="B35" s="151"/>
      <c r="C35" s="151"/>
      <c r="D35" s="153"/>
      <c r="E35" s="154"/>
      <c r="F35" s="154"/>
      <c r="G35" s="306"/>
      <c r="H35" s="306"/>
      <c r="I35" s="306"/>
      <c r="J35" s="306"/>
      <c r="K35" s="306"/>
      <c r="L35" s="306"/>
      <c r="M35" s="306"/>
      <c r="N35" s="151"/>
      <c r="O35" s="247"/>
    </row>
    <row r="36" spans="1:15" ht="13">
      <c r="A36" s="367"/>
      <c r="B36" s="151"/>
      <c r="C36" s="151"/>
      <c r="D36" s="153"/>
      <c r="E36" s="154"/>
      <c r="F36" s="154"/>
      <c r="G36" s="306"/>
      <c r="H36" s="306"/>
      <c r="I36" s="306"/>
      <c r="J36" s="306"/>
      <c r="K36" s="306"/>
      <c r="L36" s="306"/>
      <c r="M36" s="306"/>
      <c r="N36" s="151"/>
      <c r="O36" s="247"/>
    </row>
    <row r="37" spans="1:15" ht="13">
      <c r="A37" s="367"/>
      <c r="B37" s="151"/>
      <c r="C37" s="151"/>
      <c r="D37" s="153"/>
      <c r="E37" s="154"/>
      <c r="F37" s="154"/>
      <c r="G37" s="306"/>
      <c r="H37" s="306"/>
      <c r="I37" s="306"/>
      <c r="J37" s="306"/>
      <c r="K37" s="306"/>
      <c r="L37" s="306"/>
      <c r="M37" s="306"/>
      <c r="N37" s="151"/>
      <c r="O37" s="247"/>
    </row>
    <row r="38" spans="1:15" ht="13">
      <c r="A38" s="367"/>
      <c r="B38" s="151"/>
      <c r="C38" s="151"/>
      <c r="D38" s="153"/>
      <c r="E38" s="154"/>
      <c r="F38" s="154"/>
      <c r="G38" s="306"/>
      <c r="H38" s="306"/>
      <c r="I38" s="306"/>
      <c r="J38" s="306"/>
      <c r="K38" s="306"/>
      <c r="L38" s="306"/>
      <c r="M38" s="306"/>
      <c r="N38" s="151"/>
      <c r="O38" s="247"/>
    </row>
    <row r="39" spans="1:15" ht="13">
      <c r="A39" s="367"/>
      <c r="B39" s="151"/>
      <c r="C39" s="151"/>
      <c r="D39" s="153"/>
      <c r="E39" s="154"/>
      <c r="F39" s="154"/>
      <c r="G39" s="306"/>
      <c r="H39" s="306"/>
      <c r="I39" s="306"/>
      <c r="J39" s="306"/>
      <c r="K39" s="306"/>
      <c r="L39" s="306"/>
      <c r="M39" s="306"/>
      <c r="N39" s="151"/>
      <c r="O39" s="247"/>
    </row>
    <row r="40" spans="1:15" ht="13">
      <c r="A40" s="367"/>
      <c r="B40" s="151"/>
      <c r="C40" s="151"/>
      <c r="D40" s="153"/>
      <c r="E40" s="154"/>
      <c r="F40" s="154"/>
      <c r="G40" s="306"/>
      <c r="H40" s="306"/>
      <c r="I40" s="306"/>
      <c r="J40" s="306"/>
      <c r="K40" s="306"/>
      <c r="L40" s="306"/>
      <c r="M40" s="306"/>
      <c r="N40" s="151"/>
      <c r="O40" s="247"/>
    </row>
    <row r="41" spans="1:15" ht="13">
      <c r="A41" s="367"/>
      <c r="B41" s="151"/>
      <c r="C41" s="151"/>
      <c r="D41" s="153"/>
      <c r="E41" s="154"/>
      <c r="F41" s="154"/>
      <c r="G41" s="306"/>
      <c r="H41" s="306"/>
      <c r="I41" s="306"/>
      <c r="J41" s="306"/>
      <c r="K41" s="306"/>
      <c r="L41" s="306"/>
      <c r="M41" s="306"/>
      <c r="N41" s="151"/>
      <c r="O41" s="247"/>
    </row>
    <row r="42" spans="1:15" ht="13">
      <c r="A42" s="367"/>
      <c r="B42" s="151"/>
      <c r="C42" s="151"/>
      <c r="D42" s="153"/>
      <c r="E42" s="154"/>
      <c r="F42" s="154"/>
      <c r="G42" s="306"/>
      <c r="H42" s="306"/>
      <c r="I42" s="306"/>
      <c r="J42" s="306"/>
      <c r="K42" s="306"/>
      <c r="L42" s="306"/>
      <c r="M42" s="306"/>
      <c r="N42" s="151"/>
      <c r="O42" s="247"/>
    </row>
    <row r="43" spans="1:15" ht="13">
      <c r="A43" s="367"/>
      <c r="B43" s="151"/>
      <c r="C43" s="151"/>
      <c r="D43" s="153"/>
      <c r="E43" s="154"/>
      <c r="F43" s="154"/>
      <c r="G43" s="306"/>
      <c r="H43" s="306"/>
      <c r="I43" s="306"/>
      <c r="J43" s="306"/>
      <c r="K43" s="306"/>
      <c r="L43" s="306"/>
      <c r="M43" s="306"/>
      <c r="N43" s="151"/>
      <c r="O43" s="247"/>
    </row>
    <row r="44" spans="1:15" ht="13">
      <c r="A44" s="367"/>
      <c r="B44" s="151"/>
      <c r="C44" s="151"/>
      <c r="D44" s="153"/>
      <c r="E44" s="154"/>
      <c r="F44" s="154"/>
      <c r="G44" s="306"/>
      <c r="H44" s="306"/>
      <c r="I44" s="306"/>
      <c r="J44" s="306"/>
      <c r="K44" s="306"/>
      <c r="L44" s="306"/>
      <c r="M44" s="306"/>
      <c r="N44" s="151"/>
      <c r="O44" s="247"/>
    </row>
    <row r="45" spans="1:15" ht="13">
      <c r="A45" s="367"/>
      <c r="B45" s="151"/>
      <c r="C45" s="151"/>
      <c r="D45" s="153"/>
      <c r="E45" s="154"/>
      <c r="F45" s="154"/>
      <c r="G45" s="306"/>
      <c r="H45" s="306"/>
      <c r="I45" s="306"/>
      <c r="J45" s="306"/>
      <c r="K45" s="306"/>
      <c r="L45" s="306"/>
      <c r="M45" s="306"/>
      <c r="N45" s="151"/>
      <c r="O45" s="247"/>
    </row>
    <row r="46" spans="1:15" ht="13">
      <c r="A46" s="367"/>
      <c r="B46" s="151"/>
      <c r="C46" s="151"/>
      <c r="D46" s="153"/>
      <c r="E46" s="154"/>
      <c r="F46" s="154"/>
      <c r="G46" s="306"/>
      <c r="H46" s="306"/>
      <c r="I46" s="306"/>
      <c r="J46" s="306"/>
      <c r="K46" s="306"/>
      <c r="L46" s="306"/>
      <c r="M46" s="306"/>
      <c r="N46" s="151"/>
      <c r="O46" s="247"/>
    </row>
    <row r="47" spans="1:15" ht="13">
      <c r="A47" s="367"/>
      <c r="B47" s="151"/>
      <c r="C47" s="151"/>
      <c r="D47" s="153"/>
      <c r="E47" s="154"/>
      <c r="F47" s="154"/>
      <c r="G47" s="306"/>
      <c r="H47" s="306"/>
      <c r="I47" s="306"/>
      <c r="J47" s="306"/>
      <c r="K47" s="306"/>
      <c r="L47" s="306"/>
      <c r="M47" s="306"/>
      <c r="N47" s="151"/>
      <c r="O47" s="247"/>
    </row>
    <row r="48" spans="1:15" ht="13">
      <c r="A48" s="367"/>
      <c r="B48" s="151"/>
      <c r="C48" s="151"/>
      <c r="D48" s="153"/>
      <c r="E48" s="154"/>
      <c r="F48" s="154"/>
      <c r="G48" s="306"/>
      <c r="H48" s="306"/>
      <c r="I48" s="306"/>
      <c r="J48" s="306"/>
      <c r="K48" s="306"/>
      <c r="L48" s="306"/>
      <c r="M48" s="306"/>
      <c r="N48" s="151"/>
      <c r="O48" s="247"/>
    </row>
    <row r="49" spans="1:15" ht="13">
      <c r="A49" s="367"/>
      <c r="B49" s="151"/>
      <c r="C49" s="151"/>
      <c r="D49" s="153"/>
      <c r="E49" s="154"/>
      <c r="F49" s="154"/>
      <c r="G49" s="306"/>
      <c r="H49" s="306"/>
      <c r="I49" s="306"/>
      <c r="J49" s="306"/>
      <c r="K49" s="306"/>
      <c r="L49" s="306"/>
      <c r="M49" s="306"/>
      <c r="N49" s="151"/>
      <c r="O49" s="247"/>
    </row>
    <row r="50" spans="1:15" ht="13">
      <c r="A50" s="367"/>
      <c r="B50" s="151"/>
      <c r="C50" s="151"/>
      <c r="D50" s="153"/>
      <c r="E50" s="154"/>
      <c r="F50" s="154"/>
      <c r="G50" s="306"/>
      <c r="H50" s="306"/>
      <c r="I50" s="306"/>
      <c r="J50" s="306"/>
      <c r="K50" s="306"/>
      <c r="L50" s="306"/>
      <c r="M50" s="306"/>
      <c r="N50" s="151"/>
      <c r="O50" s="247"/>
    </row>
    <row r="51" spans="1:15" ht="13">
      <c r="A51" s="367"/>
      <c r="B51" s="151"/>
      <c r="C51" s="151"/>
      <c r="D51" s="153"/>
      <c r="E51" s="154"/>
      <c r="F51" s="154"/>
      <c r="G51" s="306"/>
      <c r="H51" s="306"/>
      <c r="I51" s="306"/>
      <c r="J51" s="306"/>
      <c r="K51" s="306"/>
      <c r="L51" s="306"/>
      <c r="M51" s="306"/>
      <c r="N51" s="151"/>
      <c r="O51" s="247"/>
    </row>
    <row r="52" spans="1:15" ht="13">
      <c r="A52" s="367"/>
      <c r="B52" s="151"/>
      <c r="C52" s="151"/>
      <c r="D52" s="153"/>
      <c r="E52" s="154"/>
      <c r="F52" s="154"/>
      <c r="G52" s="306"/>
      <c r="H52" s="306"/>
      <c r="I52" s="306"/>
      <c r="J52" s="306"/>
      <c r="K52" s="306"/>
      <c r="L52" s="306"/>
      <c r="M52" s="306"/>
      <c r="N52" s="151"/>
      <c r="O52" s="247"/>
    </row>
    <row r="53" spans="1:15" ht="13">
      <c r="A53" s="367"/>
      <c r="B53" s="151"/>
      <c r="C53" s="151"/>
      <c r="D53" s="153"/>
      <c r="E53" s="154"/>
      <c r="F53" s="154"/>
      <c r="G53" s="306"/>
      <c r="H53" s="306"/>
      <c r="I53" s="306"/>
      <c r="J53" s="306"/>
      <c r="K53" s="306"/>
      <c r="L53" s="306"/>
      <c r="M53" s="306"/>
      <c r="N53" s="151"/>
      <c r="O53" s="247"/>
    </row>
    <row r="54" spans="1:15" ht="13">
      <c r="A54" s="367"/>
      <c r="B54" s="151"/>
      <c r="C54" s="151"/>
      <c r="D54" s="153"/>
      <c r="E54" s="154"/>
      <c r="F54" s="154"/>
      <c r="G54" s="306"/>
      <c r="H54" s="306"/>
      <c r="I54" s="306"/>
      <c r="J54" s="306"/>
      <c r="K54" s="306"/>
      <c r="L54" s="306"/>
      <c r="M54" s="306"/>
      <c r="N54" s="151"/>
      <c r="O54" s="247"/>
    </row>
    <row r="55" spans="1:15" ht="13">
      <c r="A55" s="367"/>
      <c r="B55" s="151"/>
      <c r="C55" s="151"/>
      <c r="D55" s="153"/>
      <c r="E55" s="154"/>
      <c r="F55" s="154"/>
      <c r="G55" s="306"/>
      <c r="H55" s="306"/>
      <c r="I55" s="306"/>
      <c r="J55" s="306"/>
      <c r="K55" s="306"/>
      <c r="L55" s="306"/>
      <c r="M55" s="306"/>
      <c r="N55" s="151"/>
      <c r="O55" s="247"/>
    </row>
    <row r="56" spans="1:15" ht="13">
      <c r="A56" s="367"/>
      <c r="B56" s="151"/>
      <c r="C56" s="151"/>
      <c r="D56" s="153"/>
      <c r="E56" s="154"/>
      <c r="F56" s="154"/>
      <c r="G56" s="306"/>
      <c r="H56" s="306"/>
      <c r="I56" s="306"/>
      <c r="J56" s="306"/>
      <c r="K56" s="306"/>
      <c r="L56" s="306"/>
      <c r="M56" s="306"/>
      <c r="N56" s="151"/>
      <c r="O56" s="247"/>
    </row>
    <row r="57" spans="1:15" ht="13">
      <c r="A57" s="367"/>
      <c r="B57" s="151"/>
      <c r="C57" s="151"/>
      <c r="D57" s="153"/>
      <c r="E57" s="154"/>
      <c r="F57" s="154"/>
      <c r="G57" s="306"/>
      <c r="H57" s="306"/>
      <c r="I57" s="306"/>
      <c r="J57" s="306"/>
      <c r="K57" s="306"/>
      <c r="L57" s="306"/>
      <c r="M57" s="306"/>
      <c r="N57" s="151"/>
      <c r="O57" s="247"/>
    </row>
    <row r="58" spans="1:15" ht="13">
      <c r="A58" s="367"/>
      <c r="B58" s="151"/>
      <c r="C58" s="151"/>
      <c r="D58" s="153"/>
      <c r="E58" s="154"/>
      <c r="F58" s="154"/>
      <c r="G58" s="306"/>
      <c r="H58" s="306"/>
      <c r="I58" s="306"/>
      <c r="J58" s="306"/>
      <c r="K58" s="306"/>
      <c r="L58" s="306"/>
      <c r="M58" s="306"/>
      <c r="N58" s="151"/>
      <c r="O58" s="247"/>
    </row>
    <row r="59" spans="1:15" ht="13">
      <c r="A59" s="367"/>
      <c r="B59" s="151"/>
      <c r="C59" s="151"/>
      <c r="D59" s="153"/>
      <c r="E59" s="154"/>
      <c r="F59" s="154"/>
      <c r="G59" s="306"/>
      <c r="H59" s="306"/>
      <c r="I59" s="306"/>
      <c r="J59" s="306"/>
      <c r="K59" s="306"/>
      <c r="L59" s="306"/>
      <c r="M59" s="306"/>
      <c r="N59" s="151"/>
      <c r="O59" s="247"/>
    </row>
    <row r="60" spans="1:15" ht="13">
      <c r="A60" s="367"/>
      <c r="B60" s="151"/>
      <c r="C60" s="151"/>
      <c r="D60" s="153"/>
      <c r="E60" s="154"/>
      <c r="F60" s="154"/>
      <c r="G60" s="306"/>
      <c r="H60" s="306"/>
      <c r="I60" s="306"/>
      <c r="J60" s="306"/>
      <c r="K60" s="306"/>
      <c r="L60" s="306"/>
      <c r="M60" s="306"/>
      <c r="N60" s="151"/>
      <c r="O60" s="247"/>
    </row>
    <row r="61" spans="1:15" ht="13">
      <c r="A61" s="367"/>
      <c r="B61" s="151"/>
      <c r="C61" s="151"/>
      <c r="D61" s="153"/>
      <c r="E61" s="154"/>
      <c r="F61" s="154"/>
      <c r="G61" s="306"/>
      <c r="H61" s="306"/>
      <c r="I61" s="306"/>
      <c r="J61" s="306"/>
      <c r="K61" s="306"/>
      <c r="L61" s="306"/>
      <c r="M61" s="306"/>
      <c r="N61" s="151"/>
      <c r="O61" s="247"/>
    </row>
    <row r="62" spans="1:15" ht="13">
      <c r="A62" s="367"/>
      <c r="B62" s="151"/>
      <c r="C62" s="151"/>
      <c r="D62" s="153"/>
      <c r="E62" s="154"/>
      <c r="F62" s="154"/>
      <c r="G62" s="306"/>
      <c r="H62" s="306"/>
      <c r="I62" s="306"/>
      <c r="J62" s="306"/>
      <c r="K62" s="306"/>
      <c r="L62" s="306"/>
      <c r="M62" s="306"/>
      <c r="N62" s="151"/>
      <c r="O62" s="247"/>
    </row>
    <row r="63" spans="1:15" ht="13">
      <c r="A63" s="367"/>
      <c r="B63" s="151"/>
      <c r="C63" s="151"/>
      <c r="D63" s="153"/>
      <c r="E63" s="154"/>
      <c r="F63" s="154"/>
      <c r="G63" s="306"/>
      <c r="H63" s="306"/>
      <c r="I63" s="306"/>
      <c r="J63" s="306"/>
      <c r="K63" s="306"/>
      <c r="L63" s="306"/>
      <c r="M63" s="306"/>
      <c r="N63" s="151"/>
      <c r="O63" s="247"/>
    </row>
    <row r="64" spans="1:15" ht="13">
      <c r="A64" s="367"/>
      <c r="B64" s="151"/>
      <c r="C64" s="151"/>
      <c r="D64" s="153"/>
      <c r="E64" s="154"/>
      <c r="F64" s="154"/>
      <c r="G64" s="306"/>
      <c r="H64" s="306"/>
      <c r="I64" s="306"/>
      <c r="J64" s="306"/>
      <c r="K64" s="306"/>
      <c r="L64" s="306"/>
      <c r="M64" s="306"/>
      <c r="N64" s="151"/>
      <c r="O64" s="247"/>
    </row>
    <row r="65" spans="1:15" ht="13">
      <c r="A65" s="367"/>
      <c r="B65" s="151"/>
      <c r="C65" s="151"/>
      <c r="D65" s="153"/>
      <c r="E65" s="154"/>
      <c r="F65" s="154"/>
      <c r="G65" s="306"/>
      <c r="H65" s="306"/>
      <c r="I65" s="306"/>
      <c r="J65" s="306"/>
      <c r="K65" s="306"/>
      <c r="L65" s="306"/>
      <c r="M65" s="306"/>
      <c r="N65" s="151"/>
      <c r="O65" s="247"/>
    </row>
    <row r="66" spans="1:15" ht="13">
      <c r="A66" s="367"/>
      <c r="B66" s="151"/>
      <c r="C66" s="151"/>
      <c r="D66" s="153"/>
      <c r="E66" s="154"/>
      <c r="F66" s="154"/>
      <c r="G66" s="306"/>
      <c r="H66" s="306"/>
      <c r="I66" s="306"/>
      <c r="J66" s="306"/>
      <c r="K66" s="306"/>
      <c r="L66" s="306"/>
      <c r="M66" s="306"/>
      <c r="N66" s="151"/>
      <c r="O66" s="247"/>
    </row>
    <row r="67" spans="1:15" ht="13">
      <c r="A67" s="367"/>
      <c r="B67" s="151"/>
      <c r="C67" s="151"/>
      <c r="D67" s="153"/>
      <c r="E67" s="154"/>
      <c r="F67" s="154"/>
      <c r="G67" s="306"/>
      <c r="H67" s="306"/>
      <c r="I67" s="306"/>
      <c r="J67" s="306"/>
      <c r="K67" s="306"/>
      <c r="L67" s="306"/>
      <c r="M67" s="306"/>
      <c r="N67" s="151"/>
      <c r="O67" s="247"/>
    </row>
    <row r="68" spans="1:15" ht="13">
      <c r="A68" s="367"/>
      <c r="B68" s="151"/>
      <c r="C68" s="151"/>
      <c r="D68" s="153"/>
      <c r="E68" s="154"/>
      <c r="F68" s="154"/>
      <c r="G68" s="306"/>
      <c r="H68" s="306"/>
      <c r="I68" s="306"/>
      <c r="J68" s="306"/>
      <c r="K68" s="306"/>
      <c r="L68" s="306"/>
      <c r="M68" s="306"/>
      <c r="N68" s="151"/>
      <c r="O68" s="247"/>
    </row>
    <row r="69" spans="1:15" ht="13">
      <c r="A69" s="367"/>
      <c r="B69" s="151"/>
      <c r="C69" s="151"/>
      <c r="D69" s="153"/>
      <c r="E69" s="154"/>
      <c r="F69" s="154"/>
      <c r="G69" s="306"/>
      <c r="H69" s="306"/>
      <c r="I69" s="306"/>
      <c r="J69" s="306"/>
      <c r="K69" s="306"/>
      <c r="L69" s="306"/>
      <c r="M69" s="306"/>
      <c r="N69" s="153"/>
      <c r="O69" s="247"/>
    </row>
    <row r="70" spans="1:15" ht="13">
      <c r="A70" s="367"/>
      <c r="B70" s="151"/>
      <c r="C70" s="151"/>
      <c r="D70" s="153"/>
      <c r="E70" s="154"/>
      <c r="F70" s="154"/>
      <c r="G70" s="306"/>
      <c r="H70" s="306"/>
      <c r="I70" s="306"/>
      <c r="J70" s="306"/>
      <c r="K70" s="306"/>
      <c r="L70" s="306"/>
      <c r="M70" s="306"/>
      <c r="N70" s="151"/>
      <c r="O70" s="247"/>
    </row>
    <row r="71" spans="1:15" ht="13">
      <c r="A71" s="367"/>
      <c r="B71" s="151"/>
      <c r="C71" s="151"/>
      <c r="D71" s="153"/>
      <c r="E71" s="154"/>
      <c r="F71" s="154"/>
      <c r="G71" s="306"/>
      <c r="H71" s="306"/>
      <c r="I71" s="306"/>
      <c r="J71" s="306"/>
      <c r="K71" s="306"/>
      <c r="L71" s="306"/>
      <c r="M71" s="306"/>
      <c r="N71" s="151"/>
      <c r="O71" s="247"/>
    </row>
    <row r="72" spans="1:15" ht="13">
      <c r="A72" s="367"/>
      <c r="B72" s="151"/>
      <c r="C72" s="151"/>
      <c r="D72" s="153"/>
      <c r="E72" s="154"/>
      <c r="F72" s="154"/>
      <c r="G72" s="306"/>
      <c r="H72" s="306"/>
      <c r="I72" s="306"/>
      <c r="J72" s="306"/>
      <c r="K72" s="306"/>
      <c r="L72" s="306"/>
      <c r="M72" s="306"/>
      <c r="N72" s="151"/>
      <c r="O72" s="247"/>
    </row>
    <row r="73" spans="1:15" ht="13">
      <c r="A73" s="367"/>
      <c r="B73" s="151"/>
      <c r="C73" s="151"/>
      <c r="D73" s="153"/>
      <c r="E73" s="154"/>
      <c r="F73" s="154"/>
      <c r="G73" s="306"/>
      <c r="H73" s="306"/>
      <c r="I73" s="306"/>
      <c r="J73" s="306"/>
      <c r="K73" s="306"/>
      <c r="L73" s="306"/>
      <c r="M73" s="306"/>
      <c r="N73" s="151"/>
      <c r="O73" s="247"/>
    </row>
    <row r="74" spans="1:15" ht="13">
      <c r="A74" s="367"/>
      <c r="B74" s="151"/>
      <c r="C74" s="151"/>
      <c r="D74" s="153"/>
      <c r="E74" s="154"/>
      <c r="F74" s="154"/>
      <c r="G74" s="306"/>
      <c r="H74" s="306"/>
      <c r="I74" s="306"/>
      <c r="J74" s="306"/>
      <c r="K74" s="306"/>
      <c r="L74" s="306"/>
      <c r="M74" s="306"/>
      <c r="N74" s="151"/>
      <c r="O74" s="247"/>
    </row>
    <row r="75" spans="1:15" ht="13">
      <c r="A75" s="367"/>
      <c r="B75" s="151"/>
      <c r="C75" s="151"/>
      <c r="D75" s="153"/>
      <c r="E75" s="154"/>
      <c r="F75" s="154"/>
      <c r="G75" s="306"/>
      <c r="H75" s="306"/>
      <c r="I75" s="306"/>
      <c r="J75" s="306"/>
      <c r="K75" s="306"/>
      <c r="L75" s="306"/>
      <c r="M75" s="306"/>
      <c r="N75" s="151"/>
      <c r="O75" s="247"/>
    </row>
    <row r="76" spans="1:15" ht="13">
      <c r="A76" s="367"/>
      <c r="B76" s="151"/>
      <c r="C76" s="151"/>
      <c r="D76" s="153"/>
      <c r="E76" s="154"/>
      <c r="F76" s="154"/>
      <c r="G76" s="306"/>
      <c r="H76" s="306"/>
      <c r="I76" s="306"/>
      <c r="J76" s="306"/>
      <c r="K76" s="306"/>
      <c r="L76" s="306"/>
      <c r="M76" s="306"/>
      <c r="N76" s="151"/>
      <c r="O76" s="247"/>
    </row>
    <row r="77" spans="1:15" ht="13">
      <c r="A77" s="367"/>
      <c r="B77" s="151"/>
      <c r="C77" s="151"/>
      <c r="D77" s="153"/>
      <c r="E77" s="154"/>
      <c r="F77" s="154"/>
      <c r="G77" s="306"/>
      <c r="H77" s="306"/>
      <c r="I77" s="306"/>
      <c r="J77" s="306"/>
      <c r="K77" s="306"/>
      <c r="L77" s="306"/>
      <c r="M77" s="306"/>
      <c r="N77" s="151"/>
      <c r="O77" s="247"/>
    </row>
    <row r="78" spans="1:15" ht="13">
      <c r="A78" s="367"/>
      <c r="B78" s="151"/>
      <c r="C78" s="151"/>
      <c r="D78" s="153"/>
      <c r="E78" s="154"/>
      <c r="F78" s="154"/>
      <c r="G78" s="306"/>
      <c r="H78" s="306"/>
      <c r="I78" s="306"/>
      <c r="J78" s="306"/>
      <c r="K78" s="306"/>
      <c r="L78" s="306"/>
      <c r="M78" s="306"/>
      <c r="N78" s="151"/>
      <c r="O78" s="247"/>
    </row>
    <row r="79" spans="1:15" ht="13">
      <c r="A79" s="367"/>
      <c r="B79" s="151"/>
      <c r="C79" s="151"/>
      <c r="D79" s="153"/>
      <c r="E79" s="154"/>
      <c r="F79" s="154"/>
      <c r="G79" s="306"/>
      <c r="H79" s="306"/>
      <c r="I79" s="306"/>
      <c r="J79" s="306"/>
      <c r="K79" s="306"/>
      <c r="L79" s="306"/>
      <c r="M79" s="306"/>
      <c r="N79" s="151"/>
      <c r="O79" s="247"/>
    </row>
    <row r="80" spans="1:15" ht="13">
      <c r="A80" s="367"/>
      <c r="B80" s="151"/>
      <c r="C80" s="151"/>
      <c r="D80" s="153"/>
      <c r="E80" s="154"/>
      <c r="F80" s="154"/>
      <c r="G80" s="306"/>
      <c r="H80" s="306"/>
      <c r="I80" s="306"/>
      <c r="J80" s="306"/>
      <c r="K80" s="306"/>
      <c r="L80" s="306"/>
      <c r="M80" s="306"/>
      <c r="N80" s="151"/>
      <c r="O80" s="247"/>
    </row>
    <row r="81" spans="1:15" ht="13">
      <c r="A81" s="367"/>
      <c r="B81" s="151"/>
      <c r="C81" s="151"/>
      <c r="D81" s="153"/>
      <c r="E81" s="154"/>
      <c r="F81" s="154"/>
      <c r="G81" s="306"/>
      <c r="H81" s="306"/>
      <c r="I81" s="306"/>
      <c r="J81" s="306"/>
      <c r="K81" s="306"/>
      <c r="L81" s="306"/>
      <c r="M81" s="306"/>
      <c r="N81" s="151"/>
      <c r="O81" s="247"/>
    </row>
    <row r="82" spans="1:15" ht="13">
      <c r="A82" s="367"/>
      <c r="B82" s="151"/>
      <c r="C82" s="151"/>
      <c r="D82" s="153"/>
      <c r="E82" s="154"/>
      <c r="F82" s="154"/>
      <c r="G82" s="306"/>
      <c r="H82" s="306"/>
      <c r="I82" s="306"/>
      <c r="J82" s="306"/>
      <c r="K82" s="306"/>
      <c r="L82" s="306"/>
      <c r="M82" s="306"/>
      <c r="N82" s="151"/>
      <c r="O82" s="247"/>
    </row>
    <row r="83" spans="1:15" ht="13">
      <c r="A83" s="367"/>
      <c r="B83" s="151"/>
      <c r="C83" s="151"/>
      <c r="D83" s="153"/>
      <c r="E83" s="154"/>
      <c r="F83" s="154"/>
      <c r="G83" s="306"/>
      <c r="H83" s="306"/>
      <c r="I83" s="306"/>
      <c r="J83" s="306"/>
      <c r="K83" s="306"/>
      <c r="L83" s="306"/>
      <c r="M83" s="306"/>
      <c r="N83" s="151"/>
      <c r="O83" s="247"/>
    </row>
    <row r="84" spans="1:15" ht="13">
      <c r="A84" s="367"/>
      <c r="B84" s="151"/>
      <c r="C84" s="151"/>
      <c r="D84" s="153"/>
      <c r="E84" s="154"/>
      <c r="F84" s="154"/>
      <c r="G84" s="306"/>
      <c r="H84" s="306"/>
      <c r="I84" s="306"/>
      <c r="J84" s="306"/>
      <c r="K84" s="306"/>
      <c r="L84" s="306"/>
      <c r="M84" s="306"/>
      <c r="N84" s="151"/>
      <c r="O84" s="247"/>
    </row>
    <row r="85" spans="1:15" ht="13">
      <c r="A85" s="367"/>
      <c r="B85" s="151"/>
      <c r="C85" s="151"/>
      <c r="D85" s="153"/>
      <c r="E85" s="154"/>
      <c r="F85" s="154"/>
      <c r="G85" s="306"/>
      <c r="H85" s="306"/>
      <c r="I85" s="306"/>
      <c r="J85" s="306"/>
      <c r="K85" s="306"/>
      <c r="L85" s="306"/>
      <c r="M85" s="306"/>
      <c r="N85" s="151"/>
      <c r="O85" s="247"/>
    </row>
    <row r="86" spans="1:15" ht="13">
      <c r="A86" s="367"/>
      <c r="B86" s="151"/>
      <c r="C86" s="151"/>
      <c r="D86" s="153"/>
      <c r="E86" s="154"/>
      <c r="F86" s="154"/>
      <c r="G86" s="306"/>
      <c r="H86" s="306"/>
      <c r="I86" s="306"/>
      <c r="J86" s="306"/>
      <c r="K86" s="306"/>
      <c r="L86" s="306"/>
      <c r="M86" s="306"/>
      <c r="N86" s="151"/>
      <c r="O86" s="247"/>
    </row>
    <row r="87" spans="1:15" ht="13">
      <c r="A87" s="367"/>
      <c r="B87" s="151"/>
      <c r="C87" s="151"/>
      <c r="D87" s="153"/>
      <c r="E87" s="154"/>
      <c r="F87" s="154"/>
      <c r="G87" s="306"/>
      <c r="H87" s="306"/>
      <c r="I87" s="306"/>
      <c r="J87" s="306"/>
      <c r="K87" s="306"/>
      <c r="L87" s="306"/>
      <c r="M87" s="306"/>
      <c r="N87" s="151"/>
      <c r="O87" s="247"/>
    </row>
    <row r="88" spans="1:15" ht="13">
      <c r="A88" s="367"/>
      <c r="B88" s="151"/>
      <c r="C88" s="151"/>
      <c r="D88" s="153"/>
      <c r="E88" s="154"/>
      <c r="F88" s="154"/>
      <c r="G88" s="306"/>
      <c r="H88" s="306"/>
      <c r="I88" s="306"/>
      <c r="J88" s="306"/>
      <c r="K88" s="306"/>
      <c r="L88" s="306"/>
      <c r="M88" s="306"/>
      <c r="N88" s="151"/>
      <c r="O88" s="247"/>
    </row>
    <row r="89" spans="1:15" ht="13">
      <c r="A89" s="367"/>
      <c r="B89" s="151"/>
      <c r="C89" s="151"/>
      <c r="D89" s="153"/>
      <c r="E89" s="154"/>
      <c r="F89" s="154"/>
      <c r="G89" s="306"/>
      <c r="H89" s="306"/>
      <c r="I89" s="306"/>
      <c r="J89" s="306"/>
      <c r="K89" s="306"/>
      <c r="L89" s="306"/>
      <c r="M89" s="306"/>
      <c r="N89" s="151"/>
      <c r="O89" s="247"/>
    </row>
    <row r="90" spans="1:15" ht="13">
      <c r="A90" s="367"/>
      <c r="B90" s="151"/>
      <c r="C90" s="151"/>
      <c r="D90" s="153"/>
      <c r="E90" s="154"/>
      <c r="F90" s="154"/>
      <c r="G90" s="306"/>
      <c r="H90" s="306"/>
      <c r="I90" s="306"/>
      <c r="J90" s="306"/>
      <c r="K90" s="306"/>
      <c r="L90" s="306"/>
      <c r="M90" s="306"/>
      <c r="N90" s="151"/>
      <c r="O90" s="247"/>
    </row>
    <row r="91" spans="1:15" ht="13">
      <c r="A91" s="367"/>
      <c r="B91" s="151"/>
      <c r="C91" s="151"/>
      <c r="D91" s="153"/>
      <c r="E91" s="154"/>
      <c r="F91" s="154"/>
      <c r="G91" s="306"/>
      <c r="H91" s="306"/>
      <c r="I91" s="306"/>
      <c r="J91" s="306"/>
      <c r="K91" s="306"/>
      <c r="L91" s="306"/>
      <c r="M91" s="306"/>
      <c r="N91" s="151"/>
      <c r="O91" s="247"/>
    </row>
    <row r="92" spans="1:15" ht="13">
      <c r="A92" s="367"/>
      <c r="B92" s="151"/>
      <c r="C92" s="151"/>
      <c r="D92" s="153"/>
      <c r="E92" s="154"/>
      <c r="F92" s="154"/>
      <c r="G92" s="306"/>
      <c r="H92" s="306"/>
      <c r="I92" s="306"/>
      <c r="J92" s="306"/>
      <c r="K92" s="306"/>
      <c r="L92" s="306"/>
      <c r="M92" s="306"/>
      <c r="N92" s="151"/>
      <c r="O92" s="247"/>
    </row>
    <row r="93" spans="1:15" ht="13">
      <c r="A93" s="367"/>
      <c r="B93" s="151"/>
      <c r="C93" s="151"/>
      <c r="D93" s="153"/>
      <c r="E93" s="154"/>
      <c r="F93" s="154"/>
      <c r="G93" s="306"/>
      <c r="H93" s="306"/>
      <c r="I93" s="306"/>
      <c r="J93" s="306"/>
      <c r="K93" s="306"/>
      <c r="L93" s="306"/>
      <c r="M93" s="306"/>
      <c r="N93" s="151"/>
      <c r="O93" s="247"/>
    </row>
    <row r="94" spans="1:15" ht="13">
      <c r="A94" s="367"/>
      <c r="B94" s="151"/>
      <c r="C94" s="151"/>
      <c r="D94" s="153"/>
      <c r="E94" s="154"/>
      <c r="F94" s="154"/>
      <c r="G94" s="306"/>
      <c r="H94" s="306"/>
      <c r="I94" s="306"/>
      <c r="J94" s="306"/>
      <c r="K94" s="306"/>
      <c r="L94" s="306"/>
      <c r="M94" s="306"/>
      <c r="N94" s="151"/>
      <c r="O94" s="247"/>
    </row>
    <row r="95" spans="1:15" ht="13">
      <c r="A95" s="367"/>
      <c r="B95" s="151"/>
      <c r="C95" s="151"/>
      <c r="D95" s="153"/>
      <c r="E95" s="154"/>
      <c r="F95" s="154"/>
      <c r="G95" s="306"/>
      <c r="H95" s="306"/>
      <c r="I95" s="306"/>
      <c r="J95" s="306"/>
      <c r="K95" s="306"/>
      <c r="L95" s="306"/>
      <c r="M95" s="306"/>
      <c r="N95" s="151"/>
      <c r="O95" s="247"/>
    </row>
    <row r="96" spans="1:15" ht="13">
      <c r="A96" s="367"/>
      <c r="B96" s="151"/>
      <c r="C96" s="151"/>
      <c r="D96" s="153"/>
      <c r="E96" s="154"/>
      <c r="F96" s="154"/>
      <c r="G96" s="306"/>
      <c r="H96" s="306"/>
      <c r="I96" s="306"/>
      <c r="J96" s="306"/>
      <c r="K96" s="306"/>
      <c r="L96" s="306"/>
      <c r="M96" s="306"/>
      <c r="N96" s="151"/>
      <c r="O96" s="247"/>
    </row>
    <row r="97" spans="1:15" ht="13">
      <c r="A97" s="367"/>
      <c r="B97" s="151"/>
      <c r="C97" s="151"/>
      <c r="D97" s="153"/>
      <c r="E97" s="154"/>
      <c r="F97" s="154"/>
      <c r="G97" s="306"/>
      <c r="H97" s="306"/>
      <c r="I97" s="306"/>
      <c r="J97" s="306"/>
      <c r="K97" s="306"/>
      <c r="L97" s="306"/>
      <c r="M97" s="306"/>
      <c r="N97" s="151"/>
      <c r="O97" s="247"/>
    </row>
    <row r="98" spans="1:15" ht="13">
      <c r="A98" s="367"/>
      <c r="B98" s="151"/>
      <c r="C98" s="151"/>
      <c r="D98" s="153"/>
      <c r="E98" s="154"/>
      <c r="F98" s="154"/>
      <c r="G98" s="306"/>
      <c r="H98" s="306"/>
      <c r="I98" s="306"/>
      <c r="J98" s="306"/>
      <c r="K98" s="306"/>
      <c r="L98" s="306"/>
      <c r="M98" s="306"/>
      <c r="N98" s="151"/>
      <c r="O98" s="247"/>
    </row>
    <row r="99" spans="1:15" ht="13">
      <c r="A99" s="367"/>
      <c r="B99" s="151"/>
      <c r="C99" s="151"/>
      <c r="D99" s="153"/>
      <c r="E99" s="154"/>
      <c r="F99" s="154"/>
      <c r="G99" s="306"/>
      <c r="H99" s="306"/>
      <c r="I99" s="306"/>
      <c r="J99" s="306"/>
      <c r="K99" s="306"/>
      <c r="L99" s="306"/>
      <c r="M99" s="306"/>
      <c r="N99" s="151"/>
      <c r="O99" s="247"/>
    </row>
    <row r="100" spans="1:15" ht="13">
      <c r="A100" s="367"/>
      <c r="B100" s="151"/>
      <c r="C100" s="151"/>
      <c r="D100" s="153"/>
      <c r="E100" s="154"/>
      <c r="F100" s="154"/>
      <c r="G100" s="306"/>
      <c r="H100" s="306"/>
      <c r="I100" s="306"/>
      <c r="J100" s="306"/>
      <c r="K100" s="306"/>
      <c r="L100" s="306"/>
      <c r="M100" s="306"/>
      <c r="N100" s="151"/>
      <c r="O100" s="247"/>
    </row>
    <row r="101" spans="1:15" ht="13">
      <c r="A101" s="367"/>
      <c r="B101" s="151"/>
      <c r="C101" s="151"/>
      <c r="D101" s="153"/>
      <c r="E101" s="154"/>
      <c r="F101" s="154"/>
      <c r="G101" s="306"/>
      <c r="H101" s="306"/>
      <c r="I101" s="306"/>
      <c r="J101" s="306"/>
      <c r="K101" s="306"/>
      <c r="L101" s="306"/>
      <c r="M101" s="306"/>
      <c r="N101" s="151"/>
      <c r="O101" s="247"/>
    </row>
    <row r="102" spans="1:15" ht="13">
      <c r="A102" s="367"/>
      <c r="B102" s="151"/>
      <c r="C102" s="151"/>
      <c r="D102" s="153"/>
      <c r="E102" s="154"/>
      <c r="F102" s="154"/>
      <c r="G102" s="306"/>
      <c r="H102" s="306"/>
      <c r="I102" s="306"/>
      <c r="J102" s="306"/>
      <c r="K102" s="306"/>
      <c r="L102" s="306"/>
      <c r="M102" s="306"/>
      <c r="N102" s="151"/>
      <c r="O102" s="247"/>
    </row>
    <row r="103" spans="1:15" ht="13">
      <c r="A103" s="367"/>
      <c r="B103" s="151"/>
      <c r="C103" s="151"/>
      <c r="D103" s="153"/>
      <c r="E103" s="154"/>
      <c r="F103" s="154"/>
      <c r="G103" s="306"/>
      <c r="H103" s="306"/>
      <c r="I103" s="306"/>
      <c r="J103" s="306"/>
      <c r="K103" s="306"/>
      <c r="L103" s="306"/>
      <c r="M103" s="306"/>
      <c r="N103" s="151"/>
      <c r="O103" s="247"/>
    </row>
    <row r="104" spans="1:15" ht="13">
      <c r="A104" s="367"/>
      <c r="B104" s="151"/>
      <c r="C104" s="151"/>
      <c r="D104" s="153"/>
      <c r="E104" s="154"/>
      <c r="F104" s="154"/>
      <c r="G104" s="306"/>
      <c r="H104" s="306"/>
      <c r="I104" s="306"/>
      <c r="J104" s="306"/>
      <c r="K104" s="306"/>
      <c r="L104" s="306"/>
      <c r="M104" s="306"/>
      <c r="N104" s="151"/>
      <c r="O104" s="247"/>
    </row>
    <row r="105" spans="1:15" ht="13">
      <c r="A105" s="367"/>
      <c r="B105" s="151"/>
      <c r="C105" s="151"/>
      <c r="D105" s="153"/>
      <c r="E105" s="154"/>
      <c r="F105" s="154"/>
      <c r="G105" s="306"/>
      <c r="H105" s="306"/>
      <c r="I105" s="306"/>
      <c r="J105" s="306"/>
      <c r="K105" s="306"/>
      <c r="L105" s="306"/>
      <c r="M105" s="306"/>
      <c r="N105" s="151"/>
      <c r="O105" s="247"/>
    </row>
    <row r="106" spans="1:15" ht="13">
      <c r="A106" s="367"/>
      <c r="B106" s="151"/>
      <c r="C106" s="151"/>
      <c r="D106" s="153"/>
      <c r="E106" s="154"/>
      <c r="F106" s="154"/>
      <c r="G106" s="306"/>
      <c r="H106" s="306"/>
      <c r="I106" s="306"/>
      <c r="J106" s="306"/>
      <c r="K106" s="306"/>
      <c r="L106" s="306"/>
      <c r="M106" s="306"/>
      <c r="N106" s="151"/>
      <c r="O106" s="247"/>
    </row>
    <row r="107" spans="1:15" ht="13">
      <c r="A107" s="367"/>
      <c r="B107" s="151"/>
      <c r="C107" s="151"/>
      <c r="D107" s="153"/>
      <c r="E107" s="154"/>
      <c r="F107" s="154"/>
      <c r="G107" s="306"/>
      <c r="H107" s="306"/>
      <c r="I107" s="306"/>
      <c r="J107" s="306"/>
      <c r="K107" s="306"/>
      <c r="L107" s="306"/>
      <c r="M107" s="306"/>
      <c r="N107" s="151"/>
      <c r="O107" s="247"/>
    </row>
    <row r="108" spans="1:15" ht="13">
      <c r="A108" s="367"/>
      <c r="B108" s="151"/>
      <c r="C108" s="151"/>
      <c r="D108" s="153"/>
      <c r="E108" s="154"/>
      <c r="F108" s="154"/>
      <c r="G108" s="306"/>
      <c r="H108" s="306"/>
      <c r="I108" s="306"/>
      <c r="J108" s="306"/>
      <c r="K108" s="306"/>
      <c r="L108" s="306"/>
      <c r="M108" s="306"/>
      <c r="N108" s="151"/>
      <c r="O108" s="247"/>
    </row>
    <row r="109" spans="1:15" ht="13">
      <c r="A109" s="367"/>
      <c r="B109" s="151"/>
      <c r="C109" s="151"/>
      <c r="D109" s="153"/>
      <c r="E109" s="154"/>
      <c r="F109" s="154"/>
      <c r="G109" s="306"/>
      <c r="H109" s="306"/>
      <c r="I109" s="306"/>
      <c r="J109" s="306"/>
      <c r="K109" s="306"/>
      <c r="L109" s="306"/>
      <c r="M109" s="306"/>
      <c r="N109" s="151"/>
      <c r="O109" s="247"/>
    </row>
    <row r="110" spans="1:15" ht="13">
      <c r="A110" s="367"/>
      <c r="B110" s="151"/>
      <c r="C110" s="151"/>
      <c r="D110" s="153"/>
      <c r="E110" s="154"/>
      <c r="F110" s="154"/>
      <c r="G110" s="306"/>
      <c r="H110" s="306"/>
      <c r="I110" s="306"/>
      <c r="J110" s="306"/>
      <c r="K110" s="306"/>
      <c r="L110" s="306"/>
      <c r="M110" s="306"/>
      <c r="N110" s="151"/>
      <c r="O110" s="247"/>
    </row>
    <row r="111" spans="1:15" ht="13">
      <c r="A111" s="367"/>
      <c r="B111" s="151"/>
      <c r="C111" s="151"/>
      <c r="D111" s="153"/>
      <c r="E111" s="154"/>
      <c r="F111" s="154"/>
      <c r="G111" s="306"/>
      <c r="H111" s="306"/>
      <c r="I111" s="306"/>
      <c r="J111" s="306"/>
      <c r="K111" s="306"/>
      <c r="L111" s="306"/>
      <c r="M111" s="306"/>
      <c r="N111" s="151"/>
      <c r="O111" s="247"/>
    </row>
    <row r="112" spans="1:15" ht="13">
      <c r="A112" s="367"/>
      <c r="B112" s="151"/>
      <c r="C112" s="151"/>
      <c r="D112" s="153"/>
      <c r="E112" s="154"/>
      <c r="F112" s="154"/>
      <c r="G112" s="306"/>
      <c r="H112" s="306"/>
      <c r="I112" s="306"/>
      <c r="J112" s="306"/>
      <c r="K112" s="306"/>
      <c r="L112" s="306"/>
      <c r="M112" s="306"/>
      <c r="N112" s="151"/>
      <c r="O112" s="247"/>
    </row>
    <row r="113" spans="1:15" ht="13">
      <c r="A113" s="367"/>
      <c r="B113" s="151"/>
      <c r="C113" s="151"/>
      <c r="D113" s="153"/>
      <c r="E113" s="154"/>
      <c r="F113" s="154"/>
      <c r="G113" s="306"/>
      <c r="H113" s="306"/>
      <c r="I113" s="306"/>
      <c r="J113" s="306"/>
      <c r="K113" s="306"/>
      <c r="L113" s="306"/>
      <c r="M113" s="306"/>
      <c r="N113" s="151"/>
      <c r="O113" s="247"/>
    </row>
    <row r="114" spans="1:15" ht="13">
      <c r="A114" s="367"/>
      <c r="B114" s="151"/>
      <c r="C114" s="151"/>
      <c r="D114" s="153"/>
      <c r="E114" s="154"/>
      <c r="F114" s="154"/>
      <c r="G114" s="306"/>
      <c r="H114" s="306"/>
      <c r="I114" s="306"/>
      <c r="J114" s="306"/>
      <c r="K114" s="306"/>
      <c r="L114" s="306"/>
      <c r="M114" s="306"/>
      <c r="N114" s="151"/>
      <c r="O114" s="247"/>
    </row>
    <row r="115" spans="1:15" ht="13">
      <c r="A115" s="367"/>
      <c r="B115" s="151"/>
      <c r="C115" s="151"/>
      <c r="D115" s="153"/>
      <c r="E115" s="154"/>
      <c r="F115" s="154"/>
      <c r="G115" s="306"/>
      <c r="H115" s="306"/>
      <c r="I115" s="306"/>
      <c r="J115" s="306"/>
      <c r="K115" s="306"/>
      <c r="L115" s="306"/>
      <c r="M115" s="306"/>
      <c r="N115" s="151"/>
      <c r="O115" s="247"/>
    </row>
    <row r="116" spans="1:15" ht="13">
      <c r="A116" s="367"/>
      <c r="B116" s="151"/>
      <c r="C116" s="151"/>
      <c r="D116" s="153"/>
      <c r="E116" s="154"/>
      <c r="F116" s="154"/>
      <c r="G116" s="306"/>
      <c r="H116" s="306"/>
      <c r="I116" s="306"/>
      <c r="J116" s="306"/>
      <c r="K116" s="306"/>
      <c r="L116" s="306"/>
      <c r="M116" s="306"/>
      <c r="N116" s="151"/>
      <c r="O116" s="247"/>
    </row>
    <row r="117" spans="1:15" ht="13">
      <c r="A117" s="367"/>
      <c r="B117" s="151"/>
      <c r="C117" s="151"/>
      <c r="D117" s="334"/>
      <c r="E117" s="154"/>
      <c r="F117" s="154"/>
      <c r="G117" s="335"/>
      <c r="H117" s="335"/>
      <c r="I117" s="335"/>
      <c r="J117" s="335"/>
      <c r="K117" s="335"/>
      <c r="L117" s="335"/>
      <c r="M117" s="335"/>
      <c r="N117" s="151"/>
      <c r="O117" s="247"/>
    </row>
    <row r="118" spans="1:15" ht="13">
      <c r="A118" s="367"/>
      <c r="B118" s="151"/>
      <c r="C118" s="151"/>
      <c r="D118" s="334"/>
      <c r="E118" s="154"/>
      <c r="F118" s="154"/>
      <c r="G118" s="335"/>
      <c r="H118" s="335"/>
      <c r="I118" s="335"/>
      <c r="J118" s="335"/>
      <c r="K118" s="335"/>
      <c r="L118" s="335"/>
      <c r="M118" s="335"/>
      <c r="N118" s="151"/>
      <c r="O118" s="247"/>
    </row>
    <row r="119" spans="1:15" ht="13">
      <c r="A119" s="367"/>
      <c r="B119" s="151"/>
      <c r="C119" s="151"/>
      <c r="D119" s="334"/>
      <c r="E119" s="154"/>
      <c r="F119" s="154"/>
      <c r="G119" s="335"/>
      <c r="H119" s="335"/>
      <c r="I119" s="335"/>
      <c r="J119" s="335"/>
      <c r="K119" s="335"/>
      <c r="L119" s="335"/>
      <c r="M119" s="335"/>
      <c r="N119" s="151"/>
      <c r="O119" s="247"/>
    </row>
    <row r="120" spans="1:15" ht="13">
      <c r="A120" s="367"/>
      <c r="B120" s="151"/>
      <c r="C120" s="151"/>
      <c r="D120" s="334"/>
      <c r="E120" s="154"/>
      <c r="F120" s="154"/>
      <c r="G120" s="335"/>
      <c r="H120" s="335"/>
      <c r="I120" s="335"/>
      <c r="J120" s="335"/>
      <c r="K120" s="335"/>
      <c r="L120" s="335"/>
      <c r="M120" s="335"/>
      <c r="N120" s="151"/>
      <c r="O120" s="247"/>
    </row>
    <row r="121" spans="1:15" ht="13">
      <c r="A121" s="367"/>
      <c r="B121" s="151"/>
      <c r="C121" s="151"/>
      <c r="D121" s="334"/>
      <c r="E121" s="154"/>
      <c r="F121" s="154"/>
      <c r="G121" s="335"/>
      <c r="H121" s="335"/>
      <c r="I121" s="335"/>
      <c r="J121" s="335"/>
      <c r="K121" s="335"/>
      <c r="L121" s="335"/>
      <c r="M121" s="335"/>
      <c r="N121" s="151"/>
      <c r="O121" s="247"/>
    </row>
    <row r="122" spans="1:15" ht="13">
      <c r="A122" s="367"/>
      <c r="B122" s="151"/>
      <c r="C122" s="151"/>
      <c r="D122" s="334"/>
      <c r="E122" s="154"/>
      <c r="F122" s="154"/>
      <c r="G122" s="335"/>
      <c r="H122" s="335"/>
      <c r="I122" s="335"/>
      <c r="J122" s="335"/>
      <c r="K122" s="335"/>
      <c r="L122" s="335"/>
      <c r="M122" s="335"/>
      <c r="N122" s="151"/>
      <c r="O122" s="247"/>
    </row>
    <row r="123" spans="1:15" ht="13">
      <c r="A123" s="367"/>
      <c r="B123" s="151"/>
      <c r="C123" s="151"/>
      <c r="D123" s="334"/>
      <c r="E123" s="154"/>
      <c r="F123" s="154"/>
      <c r="G123" s="335"/>
      <c r="H123" s="335"/>
      <c r="I123" s="335"/>
      <c r="J123" s="335"/>
      <c r="K123" s="335"/>
      <c r="L123" s="335"/>
      <c r="M123" s="335"/>
      <c r="N123" s="151"/>
      <c r="O123" s="247"/>
    </row>
    <row r="124" spans="1:15" ht="13">
      <c r="A124" s="367"/>
      <c r="B124" s="151"/>
      <c r="C124" s="151"/>
      <c r="D124" s="334"/>
      <c r="E124" s="154"/>
      <c r="F124" s="154"/>
      <c r="G124" s="335"/>
      <c r="H124" s="335"/>
      <c r="I124" s="335"/>
      <c r="J124" s="335"/>
      <c r="K124" s="335"/>
      <c r="L124" s="335"/>
      <c r="M124" s="335"/>
      <c r="N124" s="151"/>
      <c r="O124" s="247"/>
    </row>
    <row r="125" spans="1:15" ht="13">
      <c r="A125" s="367"/>
      <c r="B125" s="151"/>
      <c r="C125" s="151"/>
      <c r="D125" s="334"/>
      <c r="E125" s="154"/>
      <c r="F125" s="154"/>
      <c r="G125" s="335"/>
      <c r="H125" s="335"/>
      <c r="I125" s="335"/>
      <c r="J125" s="335"/>
      <c r="K125" s="335"/>
      <c r="L125" s="335"/>
      <c r="M125" s="335"/>
      <c r="N125" s="151"/>
      <c r="O125" s="247"/>
    </row>
    <row r="126" spans="1:15" ht="13">
      <c r="A126" s="367"/>
      <c r="B126" s="151"/>
      <c r="C126" s="151"/>
      <c r="D126" s="334"/>
      <c r="E126" s="154"/>
      <c r="F126" s="154"/>
      <c r="G126" s="335"/>
      <c r="H126" s="335"/>
      <c r="I126" s="335"/>
      <c r="J126" s="335"/>
      <c r="K126" s="335"/>
      <c r="L126" s="335"/>
      <c r="M126" s="335"/>
      <c r="N126" s="151"/>
      <c r="O126" s="247"/>
    </row>
    <row r="127" spans="1:15" ht="13">
      <c r="A127" s="367"/>
      <c r="B127" s="151"/>
      <c r="C127" s="151"/>
      <c r="D127" s="334"/>
      <c r="E127" s="154"/>
      <c r="F127" s="154"/>
      <c r="G127" s="335"/>
      <c r="H127" s="335"/>
      <c r="I127" s="335"/>
      <c r="J127" s="335"/>
      <c r="K127" s="335"/>
      <c r="L127" s="335"/>
      <c r="M127" s="335"/>
      <c r="N127" s="151"/>
      <c r="O127" s="247"/>
    </row>
    <row r="128" spans="1:15" ht="13">
      <c r="A128" s="367"/>
      <c r="B128" s="151"/>
      <c r="C128" s="151"/>
      <c r="D128" s="153"/>
      <c r="E128" s="154"/>
      <c r="F128" s="154"/>
      <c r="G128" s="306"/>
      <c r="H128" s="306"/>
      <c r="I128" s="306"/>
      <c r="J128" s="306"/>
      <c r="K128" s="306"/>
      <c r="L128" s="306"/>
      <c r="M128" s="306"/>
      <c r="N128" s="151"/>
      <c r="O128" s="247"/>
    </row>
    <row r="129" spans="1:15" ht="13">
      <c r="A129" s="367"/>
      <c r="B129" s="151"/>
      <c r="C129" s="151"/>
      <c r="D129" s="153"/>
      <c r="E129" s="154"/>
      <c r="F129" s="154"/>
      <c r="G129" s="306"/>
      <c r="H129" s="306"/>
      <c r="I129" s="306"/>
      <c r="J129" s="306"/>
      <c r="K129" s="306"/>
      <c r="L129" s="306"/>
      <c r="M129" s="306"/>
      <c r="N129" s="151"/>
      <c r="O129" s="247"/>
    </row>
    <row r="130" spans="1:15" ht="13">
      <c r="A130" s="367"/>
      <c r="B130" s="151"/>
      <c r="C130" s="151"/>
      <c r="D130" s="334"/>
      <c r="E130" s="154"/>
      <c r="F130" s="154"/>
      <c r="G130" s="335"/>
      <c r="H130" s="335"/>
      <c r="I130" s="335"/>
      <c r="J130" s="335"/>
      <c r="K130" s="335"/>
      <c r="L130" s="335"/>
      <c r="M130" s="335"/>
      <c r="N130" s="151"/>
      <c r="O130" s="247"/>
    </row>
    <row r="131" spans="1:15" ht="13">
      <c r="A131" s="367"/>
      <c r="B131" s="151"/>
      <c r="C131" s="151"/>
      <c r="D131" s="334"/>
      <c r="E131" s="154"/>
      <c r="F131" s="154"/>
      <c r="G131" s="335"/>
      <c r="H131" s="335"/>
      <c r="I131" s="335"/>
      <c r="J131" s="335"/>
      <c r="K131" s="335"/>
      <c r="L131" s="335"/>
      <c r="M131" s="335"/>
      <c r="N131" s="151"/>
      <c r="O131" s="247"/>
    </row>
    <row r="132" spans="1:15" ht="13">
      <c r="A132" s="367"/>
      <c r="B132" s="151"/>
      <c r="C132" s="151"/>
      <c r="D132" s="334"/>
      <c r="E132" s="154"/>
      <c r="F132" s="154"/>
      <c r="G132" s="335"/>
      <c r="H132" s="335"/>
      <c r="I132" s="335"/>
      <c r="J132" s="335"/>
      <c r="K132" s="335"/>
      <c r="L132" s="335"/>
      <c r="M132" s="335"/>
      <c r="N132" s="151"/>
      <c r="O132" s="247"/>
    </row>
    <row r="133" spans="1:15" ht="13">
      <c r="A133" s="367"/>
      <c r="B133" s="151"/>
      <c r="C133" s="151"/>
      <c r="D133" s="334"/>
      <c r="E133" s="154"/>
      <c r="F133" s="154"/>
      <c r="G133" s="335"/>
      <c r="H133" s="335"/>
      <c r="I133" s="335"/>
      <c r="J133" s="335"/>
      <c r="K133" s="335"/>
      <c r="L133" s="335"/>
      <c r="M133" s="335"/>
      <c r="N133" s="153"/>
      <c r="O133" s="247"/>
    </row>
    <row r="134" spans="1:15" ht="13">
      <c r="A134" s="367"/>
      <c r="B134" s="151"/>
      <c r="C134" s="151"/>
      <c r="D134" s="334"/>
      <c r="E134" s="154"/>
      <c r="F134" s="154"/>
      <c r="G134" s="335"/>
      <c r="H134" s="335"/>
      <c r="I134" s="335"/>
      <c r="J134" s="335"/>
      <c r="K134" s="335"/>
      <c r="L134" s="335"/>
      <c r="M134" s="335"/>
      <c r="N134" s="335"/>
      <c r="O134" s="247"/>
    </row>
    <row r="135" spans="1:15" ht="13">
      <c r="A135" s="367"/>
      <c r="B135" s="151"/>
      <c r="C135" s="151"/>
      <c r="D135" s="334"/>
      <c r="E135" s="154"/>
      <c r="F135" s="154"/>
      <c r="G135" s="335"/>
      <c r="H135" s="335"/>
      <c r="I135" s="335"/>
      <c r="J135" s="335"/>
      <c r="K135" s="335"/>
      <c r="L135" s="335"/>
      <c r="M135" s="335"/>
      <c r="N135" s="335"/>
      <c r="O135" s="247"/>
    </row>
    <row r="136" spans="1:15" ht="13">
      <c r="A136" s="367"/>
      <c r="B136" s="151"/>
      <c r="C136" s="151"/>
      <c r="D136" s="334"/>
      <c r="E136" s="154"/>
      <c r="F136" s="154"/>
      <c r="G136" s="335"/>
      <c r="H136" s="335"/>
      <c r="I136" s="335"/>
      <c r="J136" s="335"/>
      <c r="K136" s="335"/>
      <c r="L136" s="335"/>
      <c r="M136" s="335"/>
      <c r="N136" s="335"/>
      <c r="O136" s="247"/>
    </row>
    <row r="137" spans="1:15" ht="13">
      <c r="A137" s="367"/>
      <c r="B137" s="151"/>
      <c r="C137" s="151"/>
      <c r="D137" s="334"/>
      <c r="E137" s="154"/>
      <c r="F137" s="154"/>
      <c r="G137" s="335"/>
      <c r="H137" s="335"/>
      <c r="I137" s="335"/>
      <c r="J137" s="335"/>
      <c r="K137" s="335"/>
      <c r="L137" s="335"/>
      <c r="M137" s="335"/>
      <c r="N137" s="335"/>
      <c r="O137" s="247"/>
    </row>
    <row r="138" spans="1:15" ht="13">
      <c r="A138" s="367"/>
      <c r="B138" s="151"/>
      <c r="C138" s="151"/>
      <c r="D138" s="334"/>
      <c r="E138" s="154"/>
      <c r="F138" s="154"/>
      <c r="G138" s="335"/>
      <c r="H138" s="335"/>
      <c r="I138" s="335"/>
      <c r="J138" s="335"/>
      <c r="K138" s="335"/>
      <c r="L138" s="335"/>
      <c r="M138" s="335"/>
      <c r="N138" s="335"/>
      <c r="O138" s="247"/>
    </row>
    <row r="139" spans="1:15" ht="13">
      <c r="A139" s="367"/>
      <c r="B139" s="151"/>
      <c r="C139" s="151"/>
      <c r="D139" s="334"/>
      <c r="E139" s="154"/>
      <c r="F139" s="154"/>
      <c r="G139" s="335"/>
      <c r="H139" s="335"/>
      <c r="I139" s="335"/>
      <c r="J139" s="335"/>
      <c r="K139" s="335"/>
      <c r="L139" s="335"/>
      <c r="M139" s="335"/>
      <c r="N139" s="335"/>
      <c r="O139" s="247"/>
    </row>
    <row r="140" spans="1:15" ht="13">
      <c r="A140" s="367"/>
      <c r="B140" s="151"/>
      <c r="C140" s="151"/>
      <c r="D140" s="153"/>
      <c r="E140" s="154"/>
      <c r="F140" s="154"/>
      <c r="G140" s="306"/>
      <c r="H140" s="306"/>
      <c r="I140" s="306"/>
      <c r="J140" s="306"/>
      <c r="K140" s="306"/>
      <c r="L140" s="306"/>
      <c r="M140" s="306"/>
      <c r="N140" s="306"/>
      <c r="O140" s="247"/>
    </row>
    <row r="141" spans="1:15" ht="13">
      <c r="A141" s="367"/>
      <c r="B141" s="151"/>
      <c r="C141" s="151"/>
      <c r="D141" s="153"/>
      <c r="E141" s="154"/>
      <c r="F141" s="154"/>
      <c r="G141" s="306"/>
      <c r="H141" s="306"/>
      <c r="I141" s="306"/>
      <c r="J141" s="306"/>
      <c r="K141" s="306"/>
      <c r="L141" s="306"/>
      <c r="M141" s="306"/>
      <c r="N141" s="306"/>
      <c r="O141" s="247"/>
    </row>
    <row r="142" spans="1:15" ht="13">
      <c r="A142" s="367"/>
      <c r="B142" s="151"/>
      <c r="C142" s="151"/>
      <c r="D142" s="153"/>
      <c r="E142" s="154"/>
      <c r="F142" s="154"/>
      <c r="G142" s="306"/>
      <c r="H142" s="306"/>
      <c r="I142" s="306"/>
      <c r="J142" s="306"/>
      <c r="K142" s="306"/>
      <c r="L142" s="306"/>
      <c r="M142" s="306"/>
      <c r="N142" s="306"/>
      <c r="O142" s="247"/>
    </row>
    <row r="143" spans="1:15" s="155" customFormat="1" ht="13">
      <c r="A143" s="367"/>
      <c r="B143" s="151"/>
      <c r="C143" s="151"/>
      <c r="D143" s="153"/>
      <c r="E143" s="154"/>
      <c r="F143" s="154"/>
      <c r="G143" s="306"/>
      <c r="H143" s="306"/>
      <c r="I143" s="306"/>
      <c r="J143" s="306"/>
      <c r="K143" s="306"/>
      <c r="L143" s="306"/>
      <c r="M143" s="306"/>
      <c r="N143" s="306"/>
      <c r="O143" s="247"/>
    </row>
    <row r="144" spans="1:15" s="30" customFormat="1" ht="13">
      <c r="A144" s="367"/>
      <c r="B144" s="151"/>
      <c r="C144" s="151"/>
      <c r="D144" s="153"/>
      <c r="E144" s="154"/>
      <c r="F144" s="154"/>
      <c r="G144" s="306"/>
      <c r="H144" s="306"/>
      <c r="I144" s="306"/>
      <c r="J144" s="306"/>
      <c r="K144" s="306"/>
      <c r="L144" s="306"/>
      <c r="M144" s="306"/>
      <c r="N144" s="306"/>
      <c r="O144" s="247"/>
    </row>
    <row r="145" spans="1:15" ht="13">
      <c r="A145" s="367"/>
      <c r="B145" s="151"/>
      <c r="C145" s="151"/>
      <c r="D145" s="153"/>
      <c r="E145" s="154"/>
      <c r="F145" s="154"/>
      <c r="G145" s="306"/>
      <c r="H145" s="306"/>
      <c r="I145" s="306"/>
      <c r="J145" s="306"/>
      <c r="K145" s="306"/>
      <c r="L145" s="306"/>
      <c r="M145" s="306"/>
      <c r="N145" s="306"/>
      <c r="O145" s="247"/>
    </row>
    <row r="146" spans="1:15" ht="13">
      <c r="A146" s="367"/>
      <c r="B146" s="151"/>
      <c r="C146" s="151"/>
      <c r="D146" s="153"/>
      <c r="E146" s="154"/>
      <c r="F146" s="154"/>
      <c r="G146" s="306"/>
      <c r="H146" s="306"/>
      <c r="I146" s="306"/>
      <c r="J146" s="306"/>
      <c r="K146" s="306"/>
      <c r="L146" s="306"/>
      <c r="M146" s="306"/>
      <c r="N146" s="306"/>
      <c r="O146" s="247"/>
    </row>
    <row r="147" spans="1:15" ht="13">
      <c r="A147" s="367"/>
      <c r="B147" s="151"/>
      <c r="C147" s="151"/>
      <c r="D147" s="153"/>
      <c r="E147" s="154"/>
      <c r="F147" s="154"/>
      <c r="G147" s="306"/>
      <c r="H147" s="306"/>
      <c r="I147" s="306"/>
      <c r="J147" s="306"/>
      <c r="K147" s="306"/>
      <c r="L147" s="306"/>
      <c r="M147" s="306"/>
      <c r="N147" s="306"/>
      <c r="O147" s="247"/>
    </row>
    <row r="148" spans="1:15" ht="13">
      <c r="A148" s="367"/>
      <c r="B148" s="151"/>
      <c r="C148" s="151"/>
      <c r="D148" s="153"/>
      <c r="E148" s="154"/>
      <c r="F148" s="154"/>
      <c r="G148" s="306"/>
      <c r="H148" s="306"/>
      <c r="I148" s="306"/>
      <c r="J148" s="306"/>
      <c r="K148" s="306"/>
      <c r="L148" s="306"/>
      <c r="M148" s="306"/>
      <c r="N148" s="306"/>
      <c r="O148" s="247"/>
    </row>
    <row r="149" spans="1:15" ht="13">
      <c r="A149" s="367"/>
      <c r="B149" s="151"/>
      <c r="C149" s="151"/>
      <c r="D149" s="153"/>
      <c r="E149" s="154"/>
      <c r="F149" s="154"/>
      <c r="G149" s="306"/>
      <c r="H149" s="306"/>
      <c r="I149" s="306"/>
      <c r="J149" s="306"/>
      <c r="K149" s="306"/>
      <c r="L149" s="306"/>
      <c r="M149" s="306"/>
      <c r="N149" s="306"/>
      <c r="O149" s="247"/>
    </row>
    <row r="150" spans="1:15" ht="13">
      <c r="A150" s="367"/>
      <c r="B150" s="151"/>
      <c r="C150" s="151"/>
      <c r="D150" s="153"/>
      <c r="E150" s="154"/>
      <c r="F150" s="154"/>
      <c r="G150" s="306"/>
      <c r="H150" s="306"/>
      <c r="I150" s="306"/>
      <c r="J150" s="306"/>
      <c r="K150" s="306"/>
      <c r="L150" s="306"/>
      <c r="M150" s="306"/>
      <c r="N150" s="306"/>
      <c r="O150" s="247"/>
    </row>
    <row r="151" spans="1:15" ht="13">
      <c r="A151" s="367"/>
      <c r="B151" s="151"/>
      <c r="C151" s="151"/>
      <c r="D151" s="153"/>
      <c r="E151" s="154"/>
      <c r="F151" s="154"/>
      <c r="G151" s="154"/>
      <c r="H151" s="306"/>
      <c r="I151" s="306"/>
      <c r="J151" s="306"/>
      <c r="K151" s="306"/>
      <c r="L151" s="306"/>
      <c r="M151" s="306"/>
      <c r="N151" s="306"/>
      <c r="O151" s="247"/>
    </row>
    <row r="152" spans="1:15" ht="13">
      <c r="A152" s="367"/>
      <c r="B152" s="151"/>
      <c r="C152" s="151"/>
      <c r="D152" s="153"/>
      <c r="E152" s="154"/>
      <c r="F152" s="154"/>
      <c r="G152" s="154"/>
      <c r="H152" s="306"/>
      <c r="I152" s="306"/>
      <c r="J152" s="306"/>
      <c r="K152" s="306"/>
      <c r="L152" s="306"/>
      <c r="M152" s="306"/>
      <c r="N152" s="306"/>
      <c r="O152" s="247"/>
    </row>
    <row r="153" spans="1:15" ht="13">
      <c r="A153" s="367"/>
      <c r="B153" s="151"/>
      <c r="C153" s="151"/>
      <c r="D153" s="153"/>
      <c r="E153" s="154"/>
      <c r="F153" s="154"/>
      <c r="G153" s="154"/>
      <c r="H153" s="306"/>
      <c r="I153" s="306"/>
      <c r="J153" s="306"/>
      <c r="K153" s="306"/>
      <c r="L153" s="306"/>
      <c r="M153" s="306"/>
      <c r="N153" s="306"/>
      <c r="O153" s="247"/>
    </row>
    <row r="154" spans="1:15" ht="13">
      <c r="A154" s="367"/>
      <c r="B154" s="151"/>
      <c r="C154" s="151"/>
      <c r="D154" s="153"/>
      <c r="E154" s="154"/>
      <c r="F154" s="154"/>
      <c r="G154" s="154"/>
      <c r="H154" s="306"/>
      <c r="I154" s="306"/>
      <c r="J154" s="306"/>
      <c r="K154" s="306"/>
      <c r="L154" s="306"/>
      <c r="M154" s="306"/>
      <c r="N154" s="306"/>
      <c r="O154" s="247"/>
    </row>
    <row r="155" spans="1:15" ht="13">
      <c r="A155" s="367"/>
      <c r="B155" s="151"/>
      <c r="C155" s="151"/>
      <c r="D155" s="153"/>
      <c r="E155" s="154"/>
      <c r="F155" s="154"/>
      <c r="G155" s="154"/>
      <c r="H155" s="306"/>
      <c r="I155" s="306"/>
      <c r="J155" s="306"/>
      <c r="K155" s="306"/>
      <c r="L155" s="306"/>
      <c r="M155" s="306"/>
      <c r="N155" s="306"/>
      <c r="O155" s="247"/>
    </row>
    <row r="156" spans="1:15" ht="13">
      <c r="A156" s="368"/>
      <c r="B156" s="369"/>
      <c r="C156" s="369"/>
      <c r="D156" s="369"/>
      <c r="E156" s="369"/>
      <c r="F156" s="369"/>
      <c r="G156" s="369"/>
      <c r="H156" s="370"/>
      <c r="I156" s="370"/>
      <c r="J156" s="370"/>
      <c r="K156" s="370"/>
      <c r="L156" s="370"/>
      <c r="M156" s="370"/>
      <c r="N156" s="370"/>
      <c r="O156" s="371"/>
    </row>
  </sheetData>
  <mergeCells count="4">
    <mergeCell ref="A3:O3"/>
    <mergeCell ref="I4:M4"/>
    <mergeCell ref="B4:H4"/>
    <mergeCell ref="A2:O2"/>
  </mergeCells>
  <phoneticPr fontId="22" type="noConversion"/>
  <conditionalFormatting sqref="A6:A155">
    <cfRule type="duplicateValues" dxfId="3" priority="2"/>
  </conditionalFormatting>
  <conditionalFormatting sqref="B14">
    <cfRule type="duplicateValues" dxfId="2" priority="1"/>
  </conditionalFormatting>
  <conditionalFormatting sqref="B153:C155">
    <cfRule type="duplicateValues" dxfId="1" priority="9"/>
  </conditionalFormatting>
  <hyperlinks>
    <hyperlink ref="N4" r:id="rId1" display="Consulta"/>
  </hyperlinks>
  <printOptions horizontalCentered="1"/>
  <pageMargins left="0.39370078740157483" right="0.31496062992125984" top="0.55118110236220474" bottom="0.35433070866141736" header="0.31496062992125984" footer="0.31496062992125984"/>
  <pageSetup paperSize="9" scale="68" fitToHeight="0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Tabelas!$F$2:$F$8</xm:f>
          </x14:formula1>
          <xm:sqref>G1 G3:G1048576</xm:sqref>
        </x14:dataValidation>
        <x14:dataValidation type="list" allowBlank="1" showInputMessage="1" showErrorMessage="1">
          <x14:formula1>
            <xm:f>Tabelas!$I$2:$I$5</xm:f>
          </x14:formula1>
          <xm:sqref>O6:O155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157"/>
  <sheetViews>
    <sheetView showGridLines="0" showZeros="0" view="pageBreakPreview" zoomScaleNormal="100" zoomScaleSheetLayoutView="100" workbookViewId="0">
      <pane ySplit="6" topLeftCell="A7" activePane="bottomLeft" state="frozen"/>
      <selection activeCell="H85" sqref="H85"/>
      <selection pane="bottomLeft" activeCell="A7" sqref="A7"/>
    </sheetView>
  </sheetViews>
  <sheetFormatPr defaultColWidth="9.26953125" defaultRowHeight="13"/>
  <cols>
    <col min="1" max="1" width="39.81640625" style="28" bestFit="1" customWidth="1"/>
    <col min="2" max="2" width="20.6328125" style="28" bestFit="1" customWidth="1"/>
    <col min="3" max="4" width="23.453125" style="28" bestFit="1" customWidth="1"/>
    <col min="5" max="5" width="12.54296875" style="28" bestFit="1" customWidth="1"/>
    <col min="6" max="7" width="21.7265625" style="28" bestFit="1" customWidth="1"/>
    <col min="8" max="8" width="14.7265625" style="28" bestFit="1" customWidth="1"/>
    <col min="9" max="9" width="15.1796875" style="28" bestFit="1" customWidth="1"/>
    <col min="10" max="10" width="12.26953125" style="28" bestFit="1" customWidth="1"/>
    <col min="11" max="11" width="12.26953125" style="152" bestFit="1" customWidth="1"/>
    <col min="12" max="12" width="13.7265625" style="152" bestFit="1" customWidth="1"/>
    <col min="13" max="13" width="12.7265625" style="28" bestFit="1" customWidth="1"/>
    <col min="14" max="15" width="16" style="28" bestFit="1" customWidth="1"/>
    <col min="16" max="16384" width="9.26953125" style="28"/>
  </cols>
  <sheetData>
    <row r="1" spans="1:25" ht="98.25" customHeight="1"/>
    <row r="2" spans="1:25" ht="12.75" customHeight="1">
      <c r="A2" s="434" t="str">
        <f>CONCATENATE("FINANCIAMENTO ao ",Formulário!D10," para ",Formulário!D18)</f>
        <v xml:space="preserve">FINANCIAMENTO ao  para 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336"/>
      <c r="Q2" s="336"/>
      <c r="R2" s="336"/>
      <c r="S2" s="336"/>
      <c r="T2" s="336"/>
      <c r="U2" s="336"/>
      <c r="V2" s="336"/>
      <c r="W2" s="336"/>
      <c r="X2" s="336"/>
      <c r="Y2" s="336"/>
    </row>
    <row r="3" spans="1:25" ht="15.75" customHeight="1">
      <c r="A3" s="433" t="s">
        <v>658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</row>
    <row r="4" spans="1:25" ht="15.75" customHeight="1">
      <c r="A4" s="156"/>
      <c r="B4" s="372"/>
      <c r="C4" s="156"/>
      <c r="D4" s="189"/>
      <c r="E4" s="189"/>
      <c r="F4" s="168"/>
      <c r="G4" s="304"/>
      <c r="H4" s="156"/>
      <c r="I4" s="156"/>
      <c r="J4" s="156"/>
      <c r="K4" s="156"/>
      <c r="L4" s="156"/>
      <c r="M4" s="156"/>
    </row>
    <row r="5" spans="1:25" ht="15.75" customHeight="1">
      <c r="A5" s="156"/>
      <c r="B5" s="372"/>
      <c r="C5" s="156"/>
      <c r="D5" s="189"/>
      <c r="E5" s="189"/>
      <c r="F5" s="168"/>
      <c r="G5" s="304"/>
      <c r="H5" s="156"/>
      <c r="I5" s="156"/>
      <c r="J5" s="156"/>
      <c r="K5" s="156"/>
      <c r="L5" s="156"/>
      <c r="M5" s="156"/>
    </row>
    <row r="6" spans="1:25" ht="78">
      <c r="A6" s="308" t="s">
        <v>601</v>
      </c>
      <c r="B6" s="312" t="s">
        <v>771</v>
      </c>
      <c r="C6" s="312" t="s">
        <v>733</v>
      </c>
      <c r="D6" s="313" t="s">
        <v>734</v>
      </c>
      <c r="E6" s="150" t="s">
        <v>676</v>
      </c>
      <c r="F6" s="150" t="s">
        <v>735</v>
      </c>
      <c r="G6" s="150" t="s">
        <v>736</v>
      </c>
      <c r="H6" s="150" t="s">
        <v>361</v>
      </c>
      <c r="I6" s="150" t="s">
        <v>596</v>
      </c>
      <c r="J6" s="150" t="s">
        <v>599</v>
      </c>
      <c r="K6" s="150" t="s">
        <v>362</v>
      </c>
      <c r="L6" s="150" t="s">
        <v>732</v>
      </c>
      <c r="M6" s="150" t="s">
        <v>597</v>
      </c>
      <c r="N6" s="311" t="s">
        <v>598</v>
      </c>
      <c r="O6" s="311" t="s">
        <v>2</v>
      </c>
    </row>
    <row r="7" spans="1:25">
      <c r="A7" s="343">
        <f>+'Anexo II'!A6</f>
        <v>0</v>
      </c>
      <c r="B7" s="310"/>
      <c r="C7" s="310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319"/>
      <c r="O7" s="319">
        <f>SUM(A7:N7)</f>
        <v>0</v>
      </c>
    </row>
    <row r="8" spans="1:25">
      <c r="A8" s="343">
        <f>+'Anexo II'!A7</f>
        <v>0</v>
      </c>
      <c r="B8" s="310"/>
      <c r="C8" s="310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319"/>
      <c r="O8" s="319"/>
    </row>
    <row r="9" spans="1:25">
      <c r="A9" s="343">
        <f>+'Anexo II'!A8</f>
        <v>0</v>
      </c>
      <c r="B9" s="310"/>
      <c r="C9" s="310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319"/>
      <c r="O9" s="319"/>
    </row>
    <row r="10" spans="1:25">
      <c r="A10" s="343">
        <f>+'Anexo II'!A9</f>
        <v>0</v>
      </c>
      <c r="B10" s="310"/>
      <c r="C10" s="310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319"/>
      <c r="O10" s="319"/>
    </row>
    <row r="11" spans="1:25">
      <c r="A11" s="343">
        <f>+'Anexo II'!A10</f>
        <v>0</v>
      </c>
      <c r="B11" s="310"/>
      <c r="C11" s="310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319"/>
      <c r="O11" s="319"/>
    </row>
    <row r="12" spans="1:25">
      <c r="A12" s="343">
        <f>+'Anexo II'!A11</f>
        <v>0</v>
      </c>
      <c r="B12" s="310"/>
      <c r="C12" s="310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319"/>
      <c r="O12" s="319"/>
    </row>
    <row r="13" spans="1:25">
      <c r="A13" s="343">
        <f>+'Anexo II'!A12</f>
        <v>0</v>
      </c>
      <c r="B13" s="310"/>
      <c r="C13" s="310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319"/>
      <c r="O13" s="319"/>
    </row>
    <row r="14" spans="1:25">
      <c r="A14" s="343">
        <f>+'Anexo II'!A13</f>
        <v>0</v>
      </c>
      <c r="B14" s="310"/>
      <c r="C14" s="310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319"/>
      <c r="O14" s="319"/>
    </row>
    <row r="15" spans="1:25">
      <c r="A15" s="343">
        <f>+'Anexo II'!A14</f>
        <v>0</v>
      </c>
      <c r="B15" s="310"/>
      <c r="C15" s="310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319"/>
      <c r="O15" s="319"/>
    </row>
    <row r="16" spans="1:25">
      <c r="A16" s="343">
        <f>+'Anexo II'!A15</f>
        <v>0</v>
      </c>
      <c r="B16" s="310"/>
      <c r="C16" s="310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319"/>
      <c r="O16" s="319"/>
    </row>
    <row r="17" spans="1:15">
      <c r="A17" s="343">
        <f>+'Anexo II'!A16</f>
        <v>0</v>
      </c>
      <c r="B17" s="310"/>
      <c r="C17" s="310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319"/>
      <c r="O17" s="319"/>
    </row>
    <row r="18" spans="1:15">
      <c r="A18" s="343">
        <f>+'Anexo II'!A17</f>
        <v>0</v>
      </c>
      <c r="B18" s="310"/>
      <c r="C18" s="310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319"/>
      <c r="O18" s="319"/>
    </row>
    <row r="19" spans="1:15">
      <c r="A19" s="343">
        <f>+'Anexo II'!A18</f>
        <v>0</v>
      </c>
      <c r="B19" s="310"/>
      <c r="C19" s="310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319"/>
      <c r="O19" s="319"/>
    </row>
    <row r="20" spans="1:15">
      <c r="A20" s="343">
        <f>+'Anexo II'!A19</f>
        <v>0</v>
      </c>
      <c r="B20" s="310"/>
      <c r="C20" s="310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319"/>
      <c r="O20" s="319"/>
    </row>
    <row r="21" spans="1:15">
      <c r="A21" s="343">
        <f>+'Anexo II'!A20</f>
        <v>0</v>
      </c>
      <c r="B21" s="310"/>
      <c r="C21" s="310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319"/>
      <c r="O21" s="319"/>
    </row>
    <row r="22" spans="1:15">
      <c r="A22" s="343">
        <f>+'Anexo II'!A21</f>
        <v>0</v>
      </c>
      <c r="B22" s="310"/>
      <c r="C22" s="310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319"/>
      <c r="O22" s="319"/>
    </row>
    <row r="23" spans="1:15">
      <c r="A23" s="343">
        <f>+'Anexo II'!A22</f>
        <v>0</v>
      </c>
      <c r="B23" s="310"/>
      <c r="C23" s="310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319"/>
      <c r="O23" s="319"/>
    </row>
    <row r="24" spans="1:15">
      <c r="A24" s="343">
        <f>+'Anexo II'!A23</f>
        <v>0</v>
      </c>
      <c r="B24" s="310"/>
      <c r="C24" s="310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319"/>
      <c r="O24" s="319"/>
    </row>
    <row r="25" spans="1:15">
      <c r="A25" s="343">
        <f>+'Anexo II'!A24</f>
        <v>0</v>
      </c>
      <c r="B25" s="310"/>
      <c r="C25" s="310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319"/>
      <c r="O25" s="319"/>
    </row>
    <row r="26" spans="1:15">
      <c r="A26" s="343">
        <f>+'Anexo II'!A25</f>
        <v>0</v>
      </c>
      <c r="B26" s="310"/>
      <c r="C26" s="310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319"/>
      <c r="O26" s="319"/>
    </row>
    <row r="27" spans="1:15">
      <c r="A27" s="343">
        <f>+'Anexo II'!A26</f>
        <v>0</v>
      </c>
      <c r="B27" s="310"/>
      <c r="C27" s="310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319"/>
      <c r="O27" s="319"/>
    </row>
    <row r="28" spans="1:15">
      <c r="A28" s="343">
        <f>+'Anexo II'!A27</f>
        <v>0</v>
      </c>
      <c r="B28" s="310"/>
      <c r="C28" s="310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319"/>
      <c r="O28" s="319"/>
    </row>
    <row r="29" spans="1:15">
      <c r="A29" s="343">
        <f>+'Anexo II'!A28</f>
        <v>0</v>
      </c>
      <c r="B29" s="310"/>
      <c r="C29" s="310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319"/>
      <c r="O29" s="319"/>
    </row>
    <row r="30" spans="1:15">
      <c r="A30" s="343">
        <f>+'Anexo II'!A29</f>
        <v>0</v>
      </c>
      <c r="B30" s="310"/>
      <c r="C30" s="310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319"/>
      <c r="O30" s="319"/>
    </row>
    <row r="31" spans="1:15">
      <c r="A31" s="343">
        <f>+'Anexo II'!A30</f>
        <v>0</v>
      </c>
      <c r="B31" s="310"/>
      <c r="C31" s="310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319"/>
      <c r="O31" s="319"/>
    </row>
    <row r="32" spans="1:15">
      <c r="A32" s="343">
        <f>+'Anexo II'!A31</f>
        <v>0</v>
      </c>
      <c r="B32" s="310"/>
      <c r="C32" s="310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319"/>
      <c r="O32" s="319"/>
    </row>
    <row r="33" spans="1:15">
      <c r="A33" s="343">
        <f>+'Anexo II'!A32</f>
        <v>0</v>
      </c>
      <c r="B33" s="310"/>
      <c r="C33" s="310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319"/>
      <c r="O33" s="319"/>
    </row>
    <row r="34" spans="1:15">
      <c r="A34" s="343">
        <f>+'Anexo II'!A33</f>
        <v>0</v>
      </c>
      <c r="B34" s="310"/>
      <c r="C34" s="310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319"/>
      <c r="O34" s="319"/>
    </row>
    <row r="35" spans="1:15">
      <c r="A35" s="343">
        <f>+'Anexo II'!A34</f>
        <v>0</v>
      </c>
      <c r="B35" s="310"/>
      <c r="C35" s="310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319"/>
      <c r="O35" s="319"/>
    </row>
    <row r="36" spans="1:15">
      <c r="A36" s="343">
        <f>+'Anexo II'!A35</f>
        <v>0</v>
      </c>
      <c r="B36" s="310"/>
      <c r="C36" s="310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319"/>
      <c r="O36" s="319"/>
    </row>
    <row r="37" spans="1:15">
      <c r="A37" s="343">
        <f>+'Anexo II'!A36</f>
        <v>0</v>
      </c>
      <c r="B37" s="310"/>
      <c r="C37" s="310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319"/>
      <c r="O37" s="319"/>
    </row>
    <row r="38" spans="1:15">
      <c r="A38" s="343">
        <f>+'Anexo II'!A37</f>
        <v>0</v>
      </c>
      <c r="B38" s="310"/>
      <c r="C38" s="310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319"/>
      <c r="O38" s="319"/>
    </row>
    <row r="39" spans="1:15">
      <c r="A39" s="343">
        <f>+'Anexo II'!A38</f>
        <v>0</v>
      </c>
      <c r="B39" s="310"/>
      <c r="C39" s="310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319"/>
      <c r="O39" s="319"/>
    </row>
    <row r="40" spans="1:15">
      <c r="A40" s="343">
        <f>+'Anexo II'!A39</f>
        <v>0</v>
      </c>
      <c r="B40" s="310"/>
      <c r="C40" s="310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319"/>
      <c r="O40" s="319"/>
    </row>
    <row r="41" spans="1:15">
      <c r="A41" s="343">
        <f>+'Anexo II'!A40</f>
        <v>0</v>
      </c>
      <c r="B41" s="310"/>
      <c r="C41" s="310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319"/>
      <c r="O41" s="319"/>
    </row>
    <row r="42" spans="1:15">
      <c r="A42" s="343">
        <f>+'Anexo II'!A41</f>
        <v>0</v>
      </c>
      <c r="B42" s="310"/>
      <c r="C42" s="310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319"/>
      <c r="O42" s="319"/>
    </row>
    <row r="43" spans="1:15">
      <c r="A43" s="343">
        <f>+'Anexo II'!A42</f>
        <v>0</v>
      </c>
      <c r="B43" s="310"/>
      <c r="C43" s="310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319"/>
      <c r="O43" s="319"/>
    </row>
    <row r="44" spans="1:15">
      <c r="A44" s="343">
        <f>+'Anexo II'!A43</f>
        <v>0</v>
      </c>
      <c r="B44" s="310"/>
      <c r="C44" s="310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319"/>
      <c r="O44" s="319"/>
    </row>
    <row r="45" spans="1:15">
      <c r="A45" s="343">
        <f>+'Anexo II'!A44</f>
        <v>0</v>
      </c>
      <c r="B45" s="310"/>
      <c r="C45" s="310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319"/>
      <c r="O45" s="319"/>
    </row>
    <row r="46" spans="1:15">
      <c r="A46" s="343">
        <f>+'Anexo II'!A45</f>
        <v>0</v>
      </c>
      <c r="B46" s="310"/>
      <c r="C46" s="310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319"/>
      <c r="O46" s="319"/>
    </row>
    <row r="47" spans="1:15">
      <c r="A47" s="343">
        <f>+'Anexo II'!A46</f>
        <v>0</v>
      </c>
      <c r="B47" s="310"/>
      <c r="C47" s="310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319"/>
      <c r="O47" s="319"/>
    </row>
    <row r="48" spans="1:15">
      <c r="A48" s="343">
        <f>+'Anexo II'!A47</f>
        <v>0</v>
      </c>
      <c r="B48" s="310"/>
      <c r="C48" s="310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319"/>
      <c r="O48" s="319"/>
    </row>
    <row r="49" spans="1:15">
      <c r="A49" s="343">
        <f>+'Anexo II'!A48</f>
        <v>0</v>
      </c>
      <c r="B49" s="310"/>
      <c r="C49" s="310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319"/>
      <c r="O49" s="319"/>
    </row>
    <row r="50" spans="1:15">
      <c r="A50" s="343">
        <f>+'Anexo II'!A49</f>
        <v>0</v>
      </c>
      <c r="B50" s="310"/>
      <c r="C50" s="310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319"/>
      <c r="O50" s="319"/>
    </row>
    <row r="51" spans="1:15">
      <c r="A51" s="343">
        <f>+'Anexo II'!A50</f>
        <v>0</v>
      </c>
      <c r="B51" s="310"/>
      <c r="C51" s="310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319"/>
      <c r="O51" s="319"/>
    </row>
    <row r="52" spans="1:15">
      <c r="A52" s="343">
        <f>+'Anexo II'!A51</f>
        <v>0</v>
      </c>
      <c r="B52" s="310"/>
      <c r="C52" s="310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319"/>
      <c r="O52" s="319"/>
    </row>
    <row r="53" spans="1:15">
      <c r="A53" s="343">
        <f>+'Anexo II'!A52</f>
        <v>0</v>
      </c>
      <c r="B53" s="310"/>
      <c r="C53" s="310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319"/>
      <c r="O53" s="319"/>
    </row>
    <row r="54" spans="1:15">
      <c r="A54" s="343">
        <f>+'Anexo II'!A53</f>
        <v>0</v>
      </c>
      <c r="B54" s="310"/>
      <c r="C54" s="310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319"/>
      <c r="O54" s="319"/>
    </row>
    <row r="55" spans="1:15">
      <c r="A55" s="343">
        <f>+'Anexo II'!A54</f>
        <v>0</v>
      </c>
      <c r="B55" s="310"/>
      <c r="C55" s="310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319"/>
      <c r="O55" s="319"/>
    </row>
    <row r="56" spans="1:15">
      <c r="A56" s="343">
        <f>+'Anexo II'!A55</f>
        <v>0</v>
      </c>
      <c r="B56" s="310"/>
      <c r="C56" s="310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319"/>
      <c r="O56" s="319"/>
    </row>
    <row r="57" spans="1:15">
      <c r="A57" s="343">
        <f>+'Anexo II'!A56</f>
        <v>0</v>
      </c>
      <c r="B57" s="310"/>
      <c r="C57" s="310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319"/>
      <c r="O57" s="319"/>
    </row>
    <row r="58" spans="1:15">
      <c r="A58" s="343">
        <f>+'Anexo II'!A57</f>
        <v>0</v>
      </c>
      <c r="B58" s="310"/>
      <c r="C58" s="310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319"/>
      <c r="O58" s="319"/>
    </row>
    <row r="59" spans="1:15">
      <c r="A59" s="343">
        <f>+'Anexo II'!A58</f>
        <v>0</v>
      </c>
      <c r="B59" s="310"/>
      <c r="C59" s="310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319"/>
      <c r="O59" s="319"/>
    </row>
    <row r="60" spans="1:15">
      <c r="A60" s="343">
        <f>+'Anexo II'!A59</f>
        <v>0</v>
      </c>
      <c r="B60" s="310"/>
      <c r="C60" s="310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319"/>
      <c r="O60" s="319"/>
    </row>
    <row r="61" spans="1:15">
      <c r="A61" s="343">
        <f>+'Anexo II'!A60</f>
        <v>0</v>
      </c>
      <c r="B61" s="310"/>
      <c r="C61" s="310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319"/>
      <c r="O61" s="319"/>
    </row>
    <row r="62" spans="1:15">
      <c r="A62" s="343">
        <f>+'Anexo II'!A61</f>
        <v>0</v>
      </c>
      <c r="B62" s="310"/>
      <c r="C62" s="310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319"/>
      <c r="O62" s="319"/>
    </row>
    <row r="63" spans="1:15">
      <c r="A63" s="343">
        <f>+'Anexo II'!A62</f>
        <v>0</v>
      </c>
      <c r="B63" s="310"/>
      <c r="C63" s="310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319"/>
      <c r="O63" s="319"/>
    </row>
    <row r="64" spans="1:15">
      <c r="A64" s="343">
        <f>+'Anexo II'!A63</f>
        <v>0</v>
      </c>
      <c r="B64" s="310"/>
      <c r="C64" s="310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319"/>
      <c r="O64" s="319"/>
    </row>
    <row r="65" spans="1:15">
      <c r="A65" s="343">
        <f>+'Anexo II'!A64</f>
        <v>0</v>
      </c>
      <c r="B65" s="310"/>
      <c r="C65" s="310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319"/>
      <c r="O65" s="319"/>
    </row>
    <row r="66" spans="1:15">
      <c r="A66" s="343">
        <f>+'Anexo II'!A65</f>
        <v>0</v>
      </c>
      <c r="B66" s="310"/>
      <c r="C66" s="310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319"/>
      <c r="O66" s="319"/>
    </row>
    <row r="67" spans="1:15">
      <c r="A67" s="343">
        <f>+'Anexo II'!A66</f>
        <v>0</v>
      </c>
      <c r="B67" s="310"/>
      <c r="C67" s="310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319"/>
      <c r="O67" s="319"/>
    </row>
    <row r="68" spans="1:15">
      <c r="A68" s="343">
        <f>+'Anexo II'!A67</f>
        <v>0</v>
      </c>
      <c r="B68" s="310"/>
      <c r="C68" s="310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319"/>
      <c r="O68" s="319"/>
    </row>
    <row r="69" spans="1:15">
      <c r="A69" s="343">
        <f>+'Anexo II'!A68</f>
        <v>0</v>
      </c>
      <c r="B69" s="310"/>
      <c r="C69" s="310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319"/>
      <c r="O69" s="319"/>
    </row>
    <row r="70" spans="1:15">
      <c r="A70" s="343">
        <f>+'Anexo II'!A69</f>
        <v>0</v>
      </c>
      <c r="B70" s="310"/>
      <c r="C70" s="310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319"/>
      <c r="O70" s="319"/>
    </row>
    <row r="71" spans="1:15">
      <c r="A71" s="343">
        <f>+'Anexo II'!A70</f>
        <v>0</v>
      </c>
      <c r="B71" s="310"/>
      <c r="C71" s="310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319"/>
      <c r="O71" s="319"/>
    </row>
    <row r="72" spans="1:15">
      <c r="A72" s="343">
        <f>+'Anexo II'!A71</f>
        <v>0</v>
      </c>
      <c r="B72" s="310"/>
      <c r="C72" s="310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319"/>
      <c r="O72" s="319"/>
    </row>
    <row r="73" spans="1:15">
      <c r="A73" s="343">
        <f>+'Anexo II'!A72</f>
        <v>0</v>
      </c>
      <c r="B73" s="310"/>
      <c r="C73" s="310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319"/>
      <c r="O73" s="319"/>
    </row>
    <row r="74" spans="1:15">
      <c r="A74" s="343">
        <f>+'Anexo II'!A73</f>
        <v>0</v>
      </c>
      <c r="B74" s="310"/>
      <c r="C74" s="310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319"/>
      <c r="O74" s="319"/>
    </row>
    <row r="75" spans="1:15">
      <c r="A75" s="343">
        <f>+'Anexo II'!A74</f>
        <v>0</v>
      </c>
      <c r="B75" s="310"/>
      <c r="C75" s="310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319"/>
      <c r="O75" s="319"/>
    </row>
    <row r="76" spans="1:15">
      <c r="A76" s="343">
        <f>+'Anexo II'!A75</f>
        <v>0</v>
      </c>
      <c r="B76" s="310"/>
      <c r="C76" s="310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319"/>
      <c r="O76" s="319"/>
    </row>
    <row r="77" spans="1:15">
      <c r="A77" s="343">
        <f>+'Anexo II'!A76</f>
        <v>0</v>
      </c>
      <c r="B77" s="310"/>
      <c r="C77" s="310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319"/>
      <c r="O77" s="319"/>
    </row>
    <row r="78" spans="1:15">
      <c r="A78" s="343">
        <f>+'Anexo II'!A77</f>
        <v>0</v>
      </c>
      <c r="B78" s="310"/>
      <c r="C78" s="310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319"/>
      <c r="O78" s="319"/>
    </row>
    <row r="79" spans="1:15">
      <c r="A79" s="343">
        <f>+'Anexo II'!A78</f>
        <v>0</v>
      </c>
      <c r="B79" s="310"/>
      <c r="C79" s="310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319"/>
      <c r="O79" s="319"/>
    </row>
    <row r="80" spans="1:15">
      <c r="A80" s="343">
        <f>+'Anexo II'!A79</f>
        <v>0</v>
      </c>
      <c r="B80" s="310"/>
      <c r="C80" s="310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319"/>
      <c r="O80" s="319"/>
    </row>
    <row r="81" spans="1:15">
      <c r="A81" s="343">
        <f>+'Anexo II'!A80</f>
        <v>0</v>
      </c>
      <c r="B81" s="310"/>
      <c r="C81" s="310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319"/>
      <c r="O81" s="319"/>
    </row>
    <row r="82" spans="1:15">
      <c r="A82" s="343">
        <f>+'Anexo II'!A81</f>
        <v>0</v>
      </c>
      <c r="B82" s="310"/>
      <c r="C82" s="310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319"/>
      <c r="O82" s="319"/>
    </row>
    <row r="83" spans="1:15">
      <c r="A83" s="343">
        <f>+'Anexo II'!A82</f>
        <v>0</v>
      </c>
      <c r="B83" s="310"/>
      <c r="C83" s="310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319"/>
      <c r="O83" s="319"/>
    </row>
    <row r="84" spans="1:15">
      <c r="A84" s="343">
        <f>+'Anexo II'!A83</f>
        <v>0</v>
      </c>
      <c r="B84" s="310"/>
      <c r="C84" s="310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319"/>
      <c r="O84" s="319"/>
    </row>
    <row r="85" spans="1:15">
      <c r="A85" s="343">
        <f>+'Anexo II'!A84</f>
        <v>0</v>
      </c>
      <c r="B85" s="310"/>
      <c r="C85" s="310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319"/>
      <c r="O85" s="319"/>
    </row>
    <row r="86" spans="1:15">
      <c r="A86" s="343">
        <f>+'Anexo II'!A85</f>
        <v>0</v>
      </c>
      <c r="B86" s="310"/>
      <c r="C86" s="310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319"/>
      <c r="O86" s="319"/>
    </row>
    <row r="87" spans="1:15">
      <c r="A87" s="343">
        <f>+'Anexo II'!A86</f>
        <v>0</v>
      </c>
      <c r="B87" s="310"/>
      <c r="C87" s="310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319"/>
      <c r="O87" s="319"/>
    </row>
    <row r="88" spans="1:15">
      <c r="A88" s="343">
        <f>+'Anexo II'!A87</f>
        <v>0</v>
      </c>
      <c r="B88" s="310"/>
      <c r="C88" s="310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319"/>
      <c r="O88" s="319"/>
    </row>
    <row r="89" spans="1:15">
      <c r="A89" s="343">
        <f>+'Anexo II'!A88</f>
        <v>0</v>
      </c>
      <c r="B89" s="310"/>
      <c r="C89" s="310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319"/>
      <c r="O89" s="319"/>
    </row>
    <row r="90" spans="1:15">
      <c r="A90" s="343">
        <f>+'Anexo II'!A89</f>
        <v>0</v>
      </c>
      <c r="B90" s="310"/>
      <c r="C90" s="310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319"/>
      <c r="O90" s="319"/>
    </row>
    <row r="91" spans="1:15">
      <c r="A91" s="343">
        <f>+'Anexo II'!A90</f>
        <v>0</v>
      </c>
      <c r="B91" s="310"/>
      <c r="C91" s="310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319"/>
      <c r="O91" s="319"/>
    </row>
    <row r="92" spans="1:15">
      <c r="A92" s="343">
        <f>+'Anexo II'!A91</f>
        <v>0</v>
      </c>
      <c r="B92" s="310"/>
      <c r="C92" s="310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319"/>
      <c r="O92" s="319"/>
    </row>
    <row r="93" spans="1:15">
      <c r="A93" s="343">
        <f>+'Anexo II'!A92</f>
        <v>0</v>
      </c>
      <c r="B93" s="310"/>
      <c r="C93" s="310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319"/>
      <c r="O93" s="319"/>
    </row>
    <row r="94" spans="1:15">
      <c r="A94" s="343">
        <f>+'Anexo II'!A93</f>
        <v>0</v>
      </c>
      <c r="B94" s="310"/>
      <c r="C94" s="310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319"/>
      <c r="O94" s="319"/>
    </row>
    <row r="95" spans="1:15">
      <c r="A95" s="343">
        <f>+'Anexo II'!A94</f>
        <v>0</v>
      </c>
      <c r="B95" s="310"/>
      <c r="C95" s="310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319"/>
      <c r="O95" s="319"/>
    </row>
    <row r="96" spans="1:15">
      <c r="A96" s="343">
        <f>+'Anexo II'!A95</f>
        <v>0</v>
      </c>
      <c r="B96" s="310"/>
      <c r="C96" s="310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319"/>
      <c r="O96" s="319"/>
    </row>
    <row r="97" spans="1:15">
      <c r="A97" s="343">
        <f>+'Anexo II'!A96</f>
        <v>0</v>
      </c>
      <c r="B97" s="310"/>
      <c r="C97" s="310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319"/>
      <c r="O97" s="319"/>
    </row>
    <row r="98" spans="1:15">
      <c r="A98" s="343">
        <f>+'Anexo II'!A97</f>
        <v>0</v>
      </c>
      <c r="B98" s="310"/>
      <c r="C98" s="310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319"/>
      <c r="O98" s="319"/>
    </row>
    <row r="99" spans="1:15">
      <c r="A99" s="343">
        <f>+'Anexo II'!A98</f>
        <v>0</v>
      </c>
      <c r="B99" s="310"/>
      <c r="C99" s="310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319"/>
      <c r="O99" s="319"/>
    </row>
    <row r="100" spans="1:15">
      <c r="A100" s="343">
        <f>+'Anexo II'!A99</f>
        <v>0</v>
      </c>
      <c r="B100" s="310"/>
      <c r="C100" s="310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319"/>
      <c r="O100" s="319"/>
    </row>
    <row r="101" spans="1:15">
      <c r="A101" s="343">
        <f>+'Anexo II'!A100</f>
        <v>0</v>
      </c>
      <c r="B101" s="310"/>
      <c r="C101" s="310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319"/>
      <c r="O101" s="319"/>
    </row>
    <row r="102" spans="1:15">
      <c r="A102" s="343">
        <f>+'Anexo II'!A101</f>
        <v>0</v>
      </c>
      <c r="B102" s="310"/>
      <c r="C102" s="310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319"/>
      <c r="O102" s="319"/>
    </row>
    <row r="103" spans="1:15">
      <c r="A103" s="343">
        <f>+'Anexo II'!A102</f>
        <v>0</v>
      </c>
      <c r="B103" s="310"/>
      <c r="C103" s="310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319"/>
      <c r="O103" s="319"/>
    </row>
    <row r="104" spans="1:15">
      <c r="A104" s="343">
        <f>+'Anexo II'!A103</f>
        <v>0</v>
      </c>
      <c r="B104" s="310"/>
      <c r="C104" s="310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319"/>
      <c r="O104" s="319"/>
    </row>
    <row r="105" spans="1:15">
      <c r="A105" s="343">
        <f>+'Anexo II'!A104</f>
        <v>0</v>
      </c>
      <c r="B105" s="310"/>
      <c r="C105" s="310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319"/>
      <c r="O105" s="319"/>
    </row>
    <row r="106" spans="1:15">
      <c r="A106" s="343">
        <f>+'Anexo II'!A105</f>
        <v>0</v>
      </c>
      <c r="B106" s="310"/>
      <c r="C106" s="310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319"/>
      <c r="O106" s="319"/>
    </row>
    <row r="107" spans="1:15">
      <c r="A107" s="343">
        <f>+'Anexo II'!A106</f>
        <v>0</v>
      </c>
      <c r="B107" s="310"/>
      <c r="C107" s="310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319"/>
      <c r="O107" s="319"/>
    </row>
    <row r="108" spans="1:15">
      <c r="A108" s="343">
        <f>+'Anexo II'!A107</f>
        <v>0</v>
      </c>
      <c r="B108" s="310"/>
      <c r="C108" s="310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319"/>
      <c r="O108" s="319"/>
    </row>
    <row r="109" spans="1:15">
      <c r="A109" s="343">
        <f>+'Anexo II'!A108</f>
        <v>0</v>
      </c>
      <c r="B109" s="310"/>
      <c r="C109" s="310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319"/>
      <c r="O109" s="319"/>
    </row>
    <row r="110" spans="1:15">
      <c r="A110" s="343">
        <f>+'Anexo II'!A109</f>
        <v>0</v>
      </c>
      <c r="B110" s="310"/>
      <c r="C110" s="310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319"/>
      <c r="O110" s="319"/>
    </row>
    <row r="111" spans="1:15">
      <c r="A111" s="343">
        <f>+'Anexo II'!A110</f>
        <v>0</v>
      </c>
      <c r="B111" s="310"/>
      <c r="C111" s="310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319"/>
      <c r="O111" s="319"/>
    </row>
    <row r="112" spans="1:15">
      <c r="A112" s="343">
        <f>+'Anexo II'!A111</f>
        <v>0</v>
      </c>
      <c r="B112" s="310"/>
      <c r="C112" s="310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319"/>
      <c r="O112" s="319"/>
    </row>
    <row r="113" spans="1:15">
      <c r="A113" s="343">
        <f>+'Anexo II'!A112</f>
        <v>0</v>
      </c>
      <c r="B113" s="310"/>
      <c r="C113" s="310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319"/>
      <c r="O113" s="319"/>
    </row>
    <row r="114" spans="1:15">
      <c r="A114" s="343">
        <f>+'Anexo II'!A113</f>
        <v>0</v>
      </c>
      <c r="B114" s="310"/>
      <c r="C114" s="310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319"/>
      <c r="O114" s="319"/>
    </row>
    <row r="115" spans="1:15">
      <c r="A115" s="343">
        <f>+'Anexo II'!A114</f>
        <v>0</v>
      </c>
      <c r="B115" s="310"/>
      <c r="C115" s="310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319"/>
      <c r="O115" s="319"/>
    </row>
    <row r="116" spans="1:15">
      <c r="A116" s="343">
        <f>+'Anexo II'!A115</f>
        <v>0</v>
      </c>
      <c r="B116" s="310"/>
      <c r="C116" s="310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319"/>
      <c r="O116" s="319"/>
    </row>
    <row r="117" spans="1:15">
      <c r="A117" s="343">
        <f>+'Anexo II'!A116</f>
        <v>0</v>
      </c>
      <c r="B117" s="310"/>
      <c r="C117" s="310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319"/>
      <c r="O117" s="319"/>
    </row>
    <row r="118" spans="1:15">
      <c r="A118" s="343">
        <f>+'Anexo II'!A117</f>
        <v>0</v>
      </c>
      <c r="B118" s="310"/>
      <c r="C118" s="310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319"/>
      <c r="O118" s="319"/>
    </row>
    <row r="119" spans="1:15">
      <c r="A119" s="343">
        <f>+'Anexo II'!A118</f>
        <v>0</v>
      </c>
      <c r="B119" s="310"/>
      <c r="C119" s="310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319"/>
      <c r="O119" s="319"/>
    </row>
    <row r="120" spans="1:15">
      <c r="A120" s="343">
        <f>+'Anexo II'!A119</f>
        <v>0</v>
      </c>
      <c r="B120" s="310"/>
      <c r="C120" s="310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319"/>
      <c r="O120" s="319"/>
    </row>
    <row r="121" spans="1:15">
      <c r="A121" s="343">
        <f>+'Anexo II'!A120</f>
        <v>0</v>
      </c>
      <c r="B121" s="310"/>
      <c r="C121" s="310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319"/>
      <c r="O121" s="319"/>
    </row>
    <row r="122" spans="1:15">
      <c r="A122" s="343">
        <f>+'Anexo II'!A121</f>
        <v>0</v>
      </c>
      <c r="B122" s="310"/>
      <c r="C122" s="310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319"/>
      <c r="O122" s="319"/>
    </row>
    <row r="123" spans="1:15">
      <c r="A123" s="343">
        <f>+'Anexo II'!A122</f>
        <v>0</v>
      </c>
      <c r="B123" s="310"/>
      <c r="C123" s="310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319"/>
      <c r="O123" s="319"/>
    </row>
    <row r="124" spans="1:15">
      <c r="A124" s="343">
        <f>+'Anexo II'!A123</f>
        <v>0</v>
      </c>
      <c r="B124" s="310"/>
      <c r="C124" s="310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319"/>
      <c r="O124" s="319"/>
    </row>
    <row r="125" spans="1:15">
      <c r="A125" s="343">
        <f>+'Anexo II'!A124</f>
        <v>0</v>
      </c>
      <c r="B125" s="310"/>
      <c r="C125" s="310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319"/>
      <c r="O125" s="319"/>
    </row>
    <row r="126" spans="1:15">
      <c r="A126" s="343">
        <f>+'Anexo II'!A125</f>
        <v>0</v>
      </c>
      <c r="B126" s="310"/>
      <c r="C126" s="310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319"/>
      <c r="O126" s="319"/>
    </row>
    <row r="127" spans="1:15">
      <c r="A127" s="343">
        <f>+'Anexo II'!A126</f>
        <v>0</v>
      </c>
      <c r="B127" s="310"/>
      <c r="C127" s="310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319"/>
      <c r="O127" s="319"/>
    </row>
    <row r="128" spans="1:15">
      <c r="A128" s="343">
        <f>+'Anexo II'!A127</f>
        <v>0</v>
      </c>
      <c r="B128" s="310"/>
      <c r="C128" s="310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319"/>
      <c r="O128" s="319"/>
    </row>
    <row r="129" spans="1:15">
      <c r="A129" s="343">
        <f>+'Anexo II'!A128</f>
        <v>0</v>
      </c>
      <c r="B129" s="310"/>
      <c r="C129" s="310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319"/>
      <c r="O129" s="319"/>
    </row>
    <row r="130" spans="1:15">
      <c r="A130" s="343">
        <f>+'Anexo II'!A129</f>
        <v>0</v>
      </c>
      <c r="B130" s="310"/>
      <c r="C130" s="310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319"/>
      <c r="O130" s="319"/>
    </row>
    <row r="131" spans="1:15">
      <c r="A131" s="343">
        <f>+'Anexo II'!A130</f>
        <v>0</v>
      </c>
      <c r="B131" s="310"/>
      <c r="C131" s="310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319"/>
      <c r="O131" s="319"/>
    </row>
    <row r="132" spans="1:15">
      <c r="A132" s="343">
        <f>+'Anexo II'!A131</f>
        <v>0</v>
      </c>
      <c r="B132" s="310"/>
      <c r="C132" s="310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319"/>
      <c r="O132" s="319"/>
    </row>
    <row r="133" spans="1:15">
      <c r="A133" s="343">
        <f>+'Anexo II'!A132</f>
        <v>0</v>
      </c>
      <c r="B133" s="310"/>
      <c r="C133" s="310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319"/>
      <c r="O133" s="319"/>
    </row>
    <row r="134" spans="1:15">
      <c r="A134" s="343">
        <f>+'Anexo II'!A133</f>
        <v>0</v>
      </c>
      <c r="B134" s="310"/>
      <c r="C134" s="310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319"/>
      <c r="O134" s="319"/>
    </row>
    <row r="135" spans="1:15">
      <c r="A135" s="343">
        <f>+'Anexo II'!A134</f>
        <v>0</v>
      </c>
      <c r="B135" s="310"/>
      <c r="C135" s="310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319"/>
      <c r="O135" s="319"/>
    </row>
    <row r="136" spans="1:15">
      <c r="A136" s="343">
        <f>+'Anexo II'!A135</f>
        <v>0</v>
      </c>
      <c r="B136" s="310"/>
      <c r="C136" s="310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319"/>
      <c r="O136" s="319"/>
    </row>
    <row r="137" spans="1:15">
      <c r="A137" s="343">
        <f>+'Anexo II'!A136</f>
        <v>0</v>
      </c>
      <c r="B137" s="310"/>
      <c r="C137" s="310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319"/>
      <c r="O137" s="319"/>
    </row>
    <row r="138" spans="1:15">
      <c r="A138" s="343">
        <f>+'Anexo II'!A137</f>
        <v>0</v>
      </c>
      <c r="B138" s="310"/>
      <c r="C138" s="310"/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319"/>
      <c r="O138" s="319"/>
    </row>
    <row r="139" spans="1:15">
      <c r="A139" s="343">
        <f>+'Anexo II'!A138</f>
        <v>0</v>
      </c>
      <c r="B139" s="310"/>
      <c r="C139" s="310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319"/>
      <c r="O139" s="319"/>
    </row>
    <row r="140" spans="1:15">
      <c r="A140" s="343">
        <f>+'Anexo II'!A139</f>
        <v>0</v>
      </c>
      <c r="B140" s="310"/>
      <c r="C140" s="310"/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319"/>
      <c r="O140" s="319"/>
    </row>
    <row r="141" spans="1:15">
      <c r="A141" s="343">
        <f>+'Anexo II'!A140</f>
        <v>0</v>
      </c>
      <c r="B141" s="310"/>
      <c r="C141" s="310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319"/>
      <c r="O141" s="319"/>
    </row>
    <row r="142" spans="1:15">
      <c r="A142" s="343">
        <f>+'Anexo II'!A141</f>
        <v>0</v>
      </c>
      <c r="B142" s="310"/>
      <c r="C142" s="310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319"/>
      <c r="O142" s="319"/>
    </row>
    <row r="143" spans="1:15">
      <c r="A143" s="343">
        <f>+'Anexo II'!A142</f>
        <v>0</v>
      </c>
      <c r="B143" s="310"/>
      <c r="C143" s="310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319"/>
      <c r="O143" s="319"/>
    </row>
    <row r="144" spans="1:15">
      <c r="A144" s="343">
        <f>+'Anexo II'!A143</f>
        <v>0</v>
      </c>
      <c r="B144" s="310"/>
      <c r="C144" s="310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319"/>
      <c r="O144" s="319"/>
    </row>
    <row r="145" spans="1:15">
      <c r="A145" s="343">
        <f>+'Anexo II'!A144</f>
        <v>0</v>
      </c>
      <c r="B145" s="310"/>
      <c r="C145" s="310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319"/>
      <c r="O145" s="319"/>
    </row>
    <row r="146" spans="1:15">
      <c r="A146" s="343">
        <f>+'Anexo II'!A145</f>
        <v>0</v>
      </c>
      <c r="B146" s="310"/>
      <c r="C146" s="310"/>
      <c r="D146" s="157"/>
      <c r="E146" s="157"/>
      <c r="F146" s="157"/>
      <c r="G146" s="157"/>
      <c r="H146" s="157"/>
      <c r="I146" s="157"/>
      <c r="J146" s="157"/>
      <c r="K146" s="157"/>
      <c r="L146" s="157"/>
      <c r="M146" s="157"/>
      <c r="N146" s="319"/>
      <c r="O146" s="319"/>
    </row>
    <row r="147" spans="1:15">
      <c r="A147" s="343">
        <f>+'Anexo II'!A146</f>
        <v>0</v>
      </c>
      <c r="B147" s="310"/>
      <c r="C147" s="310"/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319"/>
      <c r="O147" s="319"/>
    </row>
    <row r="148" spans="1:15">
      <c r="A148" s="343">
        <f>+'Anexo II'!A147</f>
        <v>0</v>
      </c>
      <c r="B148" s="310"/>
      <c r="C148" s="310"/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319"/>
      <c r="O148" s="319"/>
    </row>
    <row r="149" spans="1:15">
      <c r="A149" s="343">
        <f>+'Anexo II'!A148</f>
        <v>0</v>
      </c>
      <c r="B149" s="310"/>
      <c r="C149" s="310"/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319"/>
      <c r="O149" s="319"/>
    </row>
    <row r="150" spans="1:15">
      <c r="A150" s="343">
        <f>+'Anexo II'!A149</f>
        <v>0</v>
      </c>
      <c r="B150" s="310"/>
      <c r="C150" s="310"/>
      <c r="D150" s="157"/>
      <c r="E150" s="157"/>
      <c r="F150" s="157"/>
      <c r="G150" s="157"/>
      <c r="H150" s="157"/>
      <c r="I150" s="157"/>
      <c r="J150" s="157"/>
      <c r="K150" s="157"/>
      <c r="L150" s="157"/>
      <c r="M150" s="157"/>
      <c r="N150" s="319"/>
      <c r="O150" s="319"/>
    </row>
    <row r="151" spans="1:15">
      <c r="A151" s="343">
        <f>+'Anexo II'!A150</f>
        <v>0</v>
      </c>
      <c r="B151" s="310"/>
      <c r="C151" s="310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319"/>
      <c r="O151" s="319"/>
    </row>
    <row r="152" spans="1:15">
      <c r="A152" s="343">
        <f>+'Anexo II'!A151</f>
        <v>0</v>
      </c>
      <c r="B152" s="310"/>
      <c r="C152" s="310"/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319"/>
      <c r="O152" s="319"/>
    </row>
    <row r="153" spans="1:15">
      <c r="A153" s="343">
        <f>+'Anexo II'!A152</f>
        <v>0</v>
      </c>
      <c r="B153" s="310"/>
      <c r="C153" s="310"/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319"/>
      <c r="O153" s="319"/>
    </row>
    <row r="154" spans="1:15">
      <c r="A154" s="343">
        <f>+'Anexo II'!A153</f>
        <v>0</v>
      </c>
      <c r="B154" s="310"/>
      <c r="C154" s="310"/>
      <c r="D154" s="157"/>
      <c r="E154" s="157"/>
      <c r="F154" s="157"/>
      <c r="G154" s="157"/>
      <c r="H154" s="157"/>
      <c r="I154" s="157"/>
      <c r="J154" s="157"/>
      <c r="K154" s="157"/>
      <c r="L154" s="157"/>
      <c r="M154" s="157"/>
      <c r="N154" s="319"/>
      <c r="O154" s="319"/>
    </row>
    <row r="155" spans="1:15">
      <c r="A155" s="343">
        <f>+'Anexo II'!A154</f>
        <v>0</v>
      </c>
      <c r="B155" s="310"/>
      <c r="C155" s="310"/>
      <c r="D155" s="157"/>
      <c r="E155" s="157"/>
      <c r="F155" s="157"/>
      <c r="G155" s="157"/>
      <c r="H155" s="157"/>
      <c r="I155" s="157"/>
      <c r="J155" s="157"/>
      <c r="K155" s="157"/>
      <c r="L155" s="157"/>
      <c r="M155" s="157"/>
      <c r="N155" s="319"/>
      <c r="O155" s="319"/>
    </row>
    <row r="156" spans="1:15">
      <c r="A156" s="343">
        <f>+'Anexo II'!A155</f>
        <v>0</v>
      </c>
      <c r="B156" s="310"/>
      <c r="C156" s="310"/>
      <c r="D156" s="157"/>
      <c r="E156" s="157"/>
      <c r="F156" s="157"/>
      <c r="G156" s="157"/>
      <c r="H156" s="157"/>
      <c r="I156" s="157"/>
      <c r="J156" s="157"/>
      <c r="K156" s="157"/>
      <c r="L156" s="157"/>
      <c r="M156" s="157"/>
      <c r="N156" s="319"/>
      <c r="O156" s="319"/>
    </row>
    <row r="157" spans="1:15" s="320" customFormat="1" ht="14.5">
      <c r="A157" s="332"/>
      <c r="B157" s="333">
        <f>SUBTOTAL(109,'Anexo III'!$C$7:$C$156)</f>
        <v>0</v>
      </c>
      <c r="C157" s="333">
        <f>SUBTOTAL(109,'Anexo III'!$C$7:$C$156)</f>
        <v>0</v>
      </c>
      <c r="D157" s="333">
        <f>SUBTOTAL(109,'Anexo III'!$C$7:$C$156)</f>
        <v>0</v>
      </c>
      <c r="E157" s="333">
        <f>SUBTOTAL(109,'Anexo III'!$C$7:$C$156)</f>
        <v>0</v>
      </c>
      <c r="F157" s="333">
        <f>SUBTOTAL(109,'Anexo III'!$C$7:$C$156)</f>
        <v>0</v>
      </c>
      <c r="G157" s="333">
        <f>SUBTOTAL(109,'Anexo III'!$C$7:$C$156)</f>
        <v>0</v>
      </c>
      <c r="H157" s="333">
        <f>SUBTOTAL(109,'Anexo III'!$C$7:$C$156)</f>
        <v>0</v>
      </c>
      <c r="I157" s="333">
        <f>SUBTOTAL(109,'Anexo III'!$C$7:$C$156)</f>
        <v>0</v>
      </c>
      <c r="J157" s="333">
        <f>SUBTOTAL(109,'Anexo III'!$C$7:$C$156)</f>
        <v>0</v>
      </c>
      <c r="K157" s="333">
        <f>SUBTOTAL(109,'Anexo III'!$C$7:$C$156)</f>
        <v>0</v>
      </c>
      <c r="L157" s="333">
        <f>SUBTOTAL(109,'Anexo III'!$C$7:$C$156)</f>
        <v>0</v>
      </c>
      <c r="M157" s="333">
        <f>SUBTOTAL(109,'Anexo III'!$C$7:$C$156)</f>
        <v>0</v>
      </c>
      <c r="N157" s="333">
        <f>SUBTOTAL(109,'Anexo III'!$C$7:$C$156)</f>
        <v>0</v>
      </c>
      <c r="O157" s="399">
        <f>SUM(O7:O156)</f>
        <v>0</v>
      </c>
    </row>
  </sheetData>
  <autoFilter ref="A6:N156"/>
  <mergeCells count="2">
    <mergeCell ref="A3:O3"/>
    <mergeCell ref="A2:O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I157"/>
  <sheetViews>
    <sheetView view="pageBreakPreview" zoomScaleNormal="100" zoomScaleSheetLayoutView="100" workbookViewId="0">
      <selection activeCell="K16" sqref="K16"/>
    </sheetView>
  </sheetViews>
  <sheetFormatPr defaultRowHeight="15.5"/>
  <cols>
    <col min="2" max="2" width="8.7265625" style="127" customWidth="1"/>
    <col min="3" max="3" width="48.453125" style="128" customWidth="1"/>
    <col min="4" max="5" width="10.54296875" style="47" customWidth="1"/>
    <col min="6" max="6" width="10.54296875" customWidth="1"/>
    <col min="7" max="7" width="10.54296875" style="129" customWidth="1"/>
  </cols>
  <sheetData>
    <row r="1" spans="1:9" ht="51" customHeight="1">
      <c r="B1" s="475" t="s">
        <v>379</v>
      </c>
      <c r="C1" s="475"/>
      <c r="D1" s="475"/>
      <c r="E1" s="475"/>
      <c r="F1" s="475"/>
      <c r="G1" s="475"/>
      <c r="H1" s="31"/>
      <c r="I1" s="31"/>
    </row>
    <row r="2" spans="1:9">
      <c r="B2" s="32"/>
      <c r="C2" s="33"/>
      <c r="D2" s="34"/>
      <c r="E2" s="35"/>
      <c r="F2" s="36"/>
      <c r="G2" s="37"/>
      <c r="H2" s="31"/>
      <c r="I2" s="31"/>
    </row>
    <row r="3" spans="1:9">
      <c r="B3" s="38" t="s">
        <v>380</v>
      </c>
      <c r="C3" s="39" t="s">
        <v>381</v>
      </c>
      <c r="D3" s="40"/>
      <c r="E3" s="41"/>
      <c r="F3" s="42"/>
      <c r="G3" s="43"/>
      <c r="H3" s="31"/>
      <c r="I3" s="31"/>
    </row>
    <row r="4" spans="1:9">
      <c r="B4" s="32"/>
      <c r="C4" s="33"/>
      <c r="D4" s="34"/>
      <c r="E4" s="44"/>
      <c r="F4" s="45"/>
      <c r="G4" s="46"/>
      <c r="H4" s="31"/>
      <c r="I4" s="31"/>
    </row>
    <row r="5" spans="1:9" s="47" customFormat="1" ht="14.5">
      <c r="B5" s="456" t="s">
        <v>382</v>
      </c>
      <c r="C5" s="458" t="s">
        <v>383</v>
      </c>
      <c r="D5" s="460" t="s">
        <v>384</v>
      </c>
      <c r="E5" s="461"/>
      <c r="F5" s="460" t="s">
        <v>385</v>
      </c>
      <c r="G5" s="461"/>
      <c r="H5" s="31"/>
      <c r="I5" s="31"/>
    </row>
    <row r="6" spans="1:9" s="47" customFormat="1" ht="14.5">
      <c r="B6" s="457"/>
      <c r="C6" s="459"/>
      <c r="D6" s="48" t="s">
        <v>386</v>
      </c>
      <c r="E6" s="49" t="s">
        <v>387</v>
      </c>
      <c r="F6" s="48" t="s">
        <v>388</v>
      </c>
      <c r="G6" s="49" t="s">
        <v>389</v>
      </c>
      <c r="H6" s="31"/>
      <c r="I6" s="31"/>
    </row>
    <row r="7" spans="1:9" ht="14.5">
      <c r="B7" s="50" t="s">
        <v>390</v>
      </c>
      <c r="C7" s="51" t="s">
        <v>391</v>
      </c>
      <c r="D7" s="52"/>
      <c r="E7" s="53">
        <v>2.5</v>
      </c>
      <c r="F7" s="54"/>
      <c r="G7" s="440">
        <f>IF(D3="ü",E7,IF(F8="ü",D8,IF(F9="ü",D9,IF(F10="ü",D10,0))))</f>
        <v>0</v>
      </c>
      <c r="H7" s="31"/>
      <c r="I7" s="31"/>
    </row>
    <row r="8" spans="1:9" ht="15">
      <c r="A8" t="s">
        <v>747</v>
      </c>
      <c r="B8" s="55" t="s">
        <v>392</v>
      </c>
      <c r="C8" s="56"/>
      <c r="D8" s="57">
        <v>2.5</v>
      </c>
      <c r="E8" s="58"/>
      <c r="F8" s="40"/>
      <c r="G8" s="441"/>
      <c r="H8" s="31"/>
      <c r="I8" s="59"/>
    </row>
    <row r="9" spans="1:9" ht="15">
      <c r="B9" s="60" t="s">
        <v>393</v>
      </c>
      <c r="C9" s="61" t="s">
        <v>394</v>
      </c>
      <c r="D9" s="57">
        <v>1.5</v>
      </c>
      <c r="E9" s="58"/>
      <c r="F9" s="40"/>
      <c r="G9" s="441"/>
      <c r="H9" s="31"/>
      <c r="I9" s="31"/>
    </row>
    <row r="10" spans="1:9" ht="15">
      <c r="B10" s="60" t="s">
        <v>395</v>
      </c>
      <c r="C10" s="61" t="s">
        <v>396</v>
      </c>
      <c r="D10" s="62">
        <v>1</v>
      </c>
      <c r="E10" s="63"/>
      <c r="F10" s="40"/>
      <c r="G10" s="442"/>
      <c r="H10" s="31"/>
      <c r="I10" s="31"/>
    </row>
    <row r="11" spans="1:9" ht="14.5">
      <c r="B11" s="50" t="s">
        <v>397</v>
      </c>
      <c r="C11" s="51" t="s">
        <v>398</v>
      </c>
      <c r="D11" s="52"/>
      <c r="E11" s="53">
        <v>2.5</v>
      </c>
      <c r="F11" s="54"/>
      <c r="G11" s="440">
        <f>IF(D3="ü",E11,IF(F12="ü",D12,IF(F13="ü",D13,0)))</f>
        <v>0</v>
      </c>
      <c r="H11" s="31"/>
      <c r="I11" s="31"/>
    </row>
    <row r="12" spans="1:9" ht="15">
      <c r="B12" s="64" t="s">
        <v>392</v>
      </c>
      <c r="C12" s="65" t="s">
        <v>399</v>
      </c>
      <c r="D12" s="57">
        <v>2.5</v>
      </c>
      <c r="E12" s="58"/>
      <c r="F12" s="40"/>
      <c r="G12" s="441"/>
      <c r="H12" s="31"/>
      <c r="I12" s="31"/>
    </row>
    <row r="13" spans="1:9" ht="15">
      <c r="B13" s="55" t="s">
        <v>393</v>
      </c>
      <c r="C13" s="56" t="s">
        <v>400</v>
      </c>
      <c r="D13" s="62">
        <v>1.5</v>
      </c>
      <c r="E13" s="63"/>
      <c r="F13" s="40"/>
      <c r="G13" s="442"/>
      <c r="H13" s="31"/>
      <c r="I13" s="31"/>
    </row>
    <row r="14" spans="1:9" ht="14.5">
      <c r="B14" s="50" t="s">
        <v>401</v>
      </c>
      <c r="C14" s="51" t="s">
        <v>402</v>
      </c>
      <c r="D14" s="52"/>
      <c r="E14" s="53">
        <v>2</v>
      </c>
      <c r="F14" s="54"/>
      <c r="G14" s="440">
        <f>SUM(IF(F15="ü",D15,0),IF(F16="ü",D16,0))</f>
        <v>0</v>
      </c>
      <c r="H14" s="66"/>
      <c r="I14" s="66"/>
    </row>
    <row r="15" spans="1:9" ht="15">
      <c r="B15" s="64" t="s">
        <v>392</v>
      </c>
      <c r="C15" s="65" t="s">
        <v>403</v>
      </c>
      <c r="D15" s="57">
        <v>1.5</v>
      </c>
      <c r="E15" s="58"/>
      <c r="F15" s="40"/>
      <c r="G15" s="441"/>
      <c r="H15" s="66"/>
      <c r="I15" s="66"/>
    </row>
    <row r="16" spans="1:9" ht="26">
      <c r="B16" s="67" t="s">
        <v>393</v>
      </c>
      <c r="C16" s="68" t="s">
        <v>404</v>
      </c>
      <c r="D16" s="62">
        <v>0.5</v>
      </c>
      <c r="E16" s="63"/>
      <c r="F16" s="40"/>
      <c r="G16" s="442"/>
      <c r="H16" s="66"/>
      <c r="I16" s="66"/>
    </row>
    <row r="17" spans="2:7" ht="14.5">
      <c r="B17" s="50" t="s">
        <v>405</v>
      </c>
      <c r="C17" s="51" t="s">
        <v>406</v>
      </c>
      <c r="D17" s="52"/>
      <c r="E17" s="53">
        <v>2</v>
      </c>
      <c r="F17" s="54"/>
      <c r="G17" s="440">
        <f>IF(F18="ü",D18,IF(F19="ü",D19,0))</f>
        <v>0</v>
      </c>
    </row>
    <row r="18" spans="2:7" ht="52">
      <c r="B18" s="55" t="s">
        <v>392</v>
      </c>
      <c r="C18" s="56" t="s">
        <v>407</v>
      </c>
      <c r="D18" s="57">
        <v>2</v>
      </c>
      <c r="E18" s="58"/>
      <c r="F18" s="40"/>
      <c r="G18" s="441"/>
    </row>
    <row r="19" spans="2:7" ht="52">
      <c r="B19" s="67" t="s">
        <v>393</v>
      </c>
      <c r="C19" s="68" t="s">
        <v>408</v>
      </c>
      <c r="D19" s="62">
        <v>1</v>
      </c>
      <c r="E19" s="63"/>
      <c r="F19" s="40"/>
      <c r="G19" s="442"/>
    </row>
    <row r="20" spans="2:7" ht="14.5">
      <c r="B20" s="50" t="s">
        <v>409</v>
      </c>
      <c r="C20" s="51" t="s">
        <v>410</v>
      </c>
      <c r="D20" s="52"/>
      <c r="E20" s="53">
        <v>1</v>
      </c>
      <c r="F20" s="54"/>
      <c r="G20" s="440">
        <f>SUM(IF(F21="ü",D21,0),IF(F22="ü",D22,0))</f>
        <v>0</v>
      </c>
    </row>
    <row r="21" spans="2:7" ht="39">
      <c r="B21" s="64" t="s">
        <v>392</v>
      </c>
      <c r="C21" s="65" t="s">
        <v>411</v>
      </c>
      <c r="D21" s="57">
        <v>0.5</v>
      </c>
      <c r="E21" s="58"/>
      <c r="F21" s="40"/>
      <c r="G21" s="441"/>
    </row>
    <row r="22" spans="2:7" ht="15">
      <c r="B22" s="67" t="s">
        <v>393</v>
      </c>
      <c r="C22" s="68" t="s">
        <v>412</v>
      </c>
      <c r="D22" s="62">
        <v>0.5</v>
      </c>
      <c r="E22" s="63"/>
      <c r="F22" s="40"/>
      <c r="G22" s="442"/>
    </row>
    <row r="23" spans="2:7" ht="14.5">
      <c r="B23" s="32"/>
      <c r="C23" s="69" t="s">
        <v>413</v>
      </c>
      <c r="D23" s="471">
        <v>10</v>
      </c>
      <c r="E23" s="472"/>
      <c r="F23" s="473">
        <f>SUM(G7:G22)</f>
        <v>0</v>
      </c>
      <c r="G23" s="474"/>
    </row>
    <row r="24" spans="2:7" ht="14.5">
      <c r="B24" s="32"/>
      <c r="C24" s="69"/>
      <c r="D24" s="70"/>
      <c r="E24" s="70"/>
      <c r="F24" s="71"/>
      <c r="G24" s="71"/>
    </row>
    <row r="25" spans="2:7">
      <c r="B25" s="32"/>
      <c r="C25" s="33"/>
      <c r="D25" s="34"/>
      <c r="E25" s="35"/>
      <c r="F25" s="36"/>
      <c r="G25" s="37"/>
    </row>
    <row r="26" spans="2:7" ht="14.5">
      <c r="B26" s="456" t="s">
        <v>414</v>
      </c>
      <c r="C26" s="458" t="s">
        <v>415</v>
      </c>
      <c r="D26" s="460" t="s">
        <v>384</v>
      </c>
      <c r="E26" s="461"/>
      <c r="F26" s="462" t="s">
        <v>385</v>
      </c>
      <c r="G26" s="463"/>
    </row>
    <row r="27" spans="2:7" ht="14.5">
      <c r="B27" s="457"/>
      <c r="C27" s="459"/>
      <c r="D27" s="48" t="s">
        <v>386</v>
      </c>
      <c r="E27" s="49" t="s">
        <v>387</v>
      </c>
      <c r="F27" s="48" t="s">
        <v>388</v>
      </c>
      <c r="G27" s="49" t="s">
        <v>389</v>
      </c>
    </row>
    <row r="28" spans="2:7" ht="14.5">
      <c r="B28" s="50" t="s">
        <v>416</v>
      </c>
      <c r="C28" s="51" t="s">
        <v>417</v>
      </c>
      <c r="D28" s="72"/>
      <c r="E28" s="73">
        <f>SUM(D29:D31)</f>
        <v>2</v>
      </c>
      <c r="F28" s="54"/>
      <c r="G28" s="440">
        <f>SUM(IF(F29="ü",D29,0),IF(F30="ü",D30,0),IF(F31="ü",D31,0))</f>
        <v>0</v>
      </c>
    </row>
    <row r="29" spans="2:7" ht="26">
      <c r="B29" s="55" t="s">
        <v>392</v>
      </c>
      <c r="C29" s="65" t="s">
        <v>418</v>
      </c>
      <c r="D29" s="74">
        <v>1</v>
      </c>
      <c r="E29" s="75"/>
      <c r="F29" s="40"/>
      <c r="G29" s="441"/>
    </row>
    <row r="30" spans="2:7" ht="26">
      <c r="B30" s="55" t="s">
        <v>393</v>
      </c>
      <c r="C30" s="56" t="s">
        <v>419</v>
      </c>
      <c r="D30" s="76">
        <v>0.5</v>
      </c>
      <c r="E30" s="75"/>
      <c r="F30" s="40"/>
      <c r="G30" s="441"/>
    </row>
    <row r="31" spans="2:7" ht="39">
      <c r="B31" s="60" t="s">
        <v>395</v>
      </c>
      <c r="C31" s="61" t="s">
        <v>420</v>
      </c>
      <c r="D31" s="77">
        <v>0.5</v>
      </c>
      <c r="E31" s="78"/>
      <c r="F31" s="40"/>
      <c r="G31" s="442"/>
    </row>
    <row r="32" spans="2:7" ht="15" customHeight="1">
      <c r="B32" s="50" t="s">
        <v>421</v>
      </c>
      <c r="C32" s="51" t="s">
        <v>422</v>
      </c>
      <c r="D32" s="72"/>
      <c r="E32" s="73">
        <v>2</v>
      </c>
      <c r="F32" s="54"/>
      <c r="G32" s="440">
        <f>IF(F33="ü",D33,IF(F34="ü",D34,0))</f>
        <v>0</v>
      </c>
    </row>
    <row r="33" spans="2:8" ht="15" customHeight="1">
      <c r="B33" s="55" t="s">
        <v>392</v>
      </c>
      <c r="C33" s="56" t="s">
        <v>423</v>
      </c>
      <c r="D33" s="76">
        <v>2</v>
      </c>
      <c r="E33" s="75"/>
      <c r="F33" s="40"/>
      <c r="G33" s="441"/>
    </row>
    <row r="34" spans="2:8" ht="15" customHeight="1">
      <c r="B34" s="60" t="s">
        <v>393</v>
      </c>
      <c r="C34" s="61" t="s">
        <v>424</v>
      </c>
      <c r="D34" s="77">
        <v>0.5</v>
      </c>
      <c r="E34" s="78"/>
      <c r="F34" s="40"/>
      <c r="G34" s="441"/>
      <c r="H34" s="66"/>
    </row>
    <row r="35" spans="2:8" ht="14.5">
      <c r="B35" s="50" t="s">
        <v>425</v>
      </c>
      <c r="C35" s="51" t="s">
        <v>426</v>
      </c>
      <c r="D35" s="72"/>
      <c r="E35" s="73">
        <v>2</v>
      </c>
      <c r="F35" s="54"/>
      <c r="G35" s="440">
        <f>SUM(IF(F36="ü",D36,0),IF(F37="ü",D37,0),IF(F38="ü",D38,0))</f>
        <v>0</v>
      </c>
      <c r="H35" s="66"/>
    </row>
    <row r="36" spans="2:8" ht="26">
      <c r="B36" s="55" t="s">
        <v>392</v>
      </c>
      <c r="C36" s="65" t="s">
        <v>427</v>
      </c>
      <c r="D36" s="74">
        <v>1</v>
      </c>
      <c r="E36" s="75"/>
      <c r="F36" s="40"/>
      <c r="G36" s="441"/>
      <c r="H36" s="66"/>
    </row>
    <row r="37" spans="2:8" ht="15">
      <c r="B37" s="55" t="s">
        <v>393</v>
      </c>
      <c r="C37" s="56" t="s">
        <v>428</v>
      </c>
      <c r="D37" s="76">
        <v>0.5</v>
      </c>
      <c r="E37" s="75"/>
      <c r="F37" s="40"/>
      <c r="G37" s="441"/>
      <c r="H37" s="66"/>
    </row>
    <row r="38" spans="2:8" ht="15">
      <c r="B38" s="60" t="s">
        <v>395</v>
      </c>
      <c r="C38" s="61" t="s">
        <v>429</v>
      </c>
      <c r="D38" s="77">
        <v>0.5</v>
      </c>
      <c r="E38" s="78"/>
      <c r="F38" s="40"/>
      <c r="G38" s="442"/>
      <c r="H38" s="66"/>
    </row>
    <row r="39" spans="2:8" ht="14.5">
      <c r="B39" s="50" t="s">
        <v>430</v>
      </c>
      <c r="C39" s="51" t="s">
        <v>431</v>
      </c>
      <c r="D39" s="72"/>
      <c r="E39" s="73">
        <v>1.5</v>
      </c>
      <c r="F39" s="54"/>
      <c r="G39" s="440">
        <f>IF(F40="ü",D40,IF(F41="ü",D41,0))</f>
        <v>0</v>
      </c>
      <c r="H39" s="66"/>
    </row>
    <row r="40" spans="2:8" ht="26">
      <c r="B40" s="55" t="s">
        <v>392</v>
      </c>
      <c r="C40" s="56" t="s">
        <v>432</v>
      </c>
      <c r="D40" s="76">
        <v>1.5</v>
      </c>
      <c r="E40" s="75"/>
      <c r="F40" s="40"/>
      <c r="G40" s="441"/>
      <c r="H40" s="66"/>
    </row>
    <row r="41" spans="2:8" ht="15">
      <c r="B41" s="60" t="s">
        <v>393</v>
      </c>
      <c r="C41" s="61" t="s">
        <v>433</v>
      </c>
      <c r="D41" s="77">
        <v>0.75</v>
      </c>
      <c r="E41" s="78"/>
      <c r="F41" s="40"/>
      <c r="G41" s="442"/>
      <c r="H41" s="66"/>
    </row>
    <row r="42" spans="2:8" ht="29">
      <c r="B42" s="50" t="s">
        <v>434</v>
      </c>
      <c r="C42" s="51" t="s">
        <v>435</v>
      </c>
      <c r="D42" s="72"/>
      <c r="E42" s="73">
        <v>1.5</v>
      </c>
      <c r="F42" s="54"/>
      <c r="G42" s="440">
        <f>IF(F43="ü",D43,IF(F44="ü",D44,IF(F45="ü",D45,0)))</f>
        <v>0</v>
      </c>
      <c r="H42" s="66"/>
    </row>
    <row r="43" spans="2:8" ht="15">
      <c r="B43" s="64" t="s">
        <v>392</v>
      </c>
      <c r="C43" s="65" t="s">
        <v>436</v>
      </c>
      <c r="D43" s="74">
        <v>1.5</v>
      </c>
      <c r="E43" s="79"/>
      <c r="F43" s="40"/>
      <c r="G43" s="441"/>
      <c r="H43" s="66"/>
    </row>
    <row r="44" spans="2:8" ht="15">
      <c r="B44" s="55" t="s">
        <v>393</v>
      </c>
      <c r="C44" s="56" t="s">
        <v>437</v>
      </c>
      <c r="D44" s="76">
        <v>1</v>
      </c>
      <c r="E44" s="75"/>
      <c r="F44" s="40"/>
      <c r="G44" s="441"/>
      <c r="H44" s="66"/>
    </row>
    <row r="45" spans="2:8" ht="15">
      <c r="B45" s="60" t="s">
        <v>395</v>
      </c>
      <c r="C45" s="61" t="s">
        <v>438</v>
      </c>
      <c r="D45" s="77">
        <v>0.5</v>
      </c>
      <c r="E45" s="78"/>
      <c r="F45" s="40"/>
      <c r="G45" s="442"/>
      <c r="H45" s="66"/>
    </row>
    <row r="46" spans="2:8" ht="29">
      <c r="B46" s="50" t="s">
        <v>439</v>
      </c>
      <c r="C46" s="51" t="s">
        <v>440</v>
      </c>
      <c r="D46" s="72"/>
      <c r="E46" s="73">
        <v>1</v>
      </c>
      <c r="F46" s="54"/>
      <c r="G46" s="447">
        <f>IF(F47="ü",D47,0)</f>
        <v>0</v>
      </c>
      <c r="H46" s="66"/>
    </row>
    <row r="47" spans="2:8" ht="39">
      <c r="B47" s="80" t="s">
        <v>392</v>
      </c>
      <c r="C47" s="81" t="s">
        <v>441</v>
      </c>
      <c r="D47" s="82">
        <v>1</v>
      </c>
      <c r="E47" s="83"/>
      <c r="F47" s="40"/>
      <c r="G47" s="448"/>
      <c r="H47" s="66"/>
    </row>
    <row r="48" spans="2:8" ht="14.5">
      <c r="B48" s="32"/>
      <c r="C48" s="69" t="s">
        <v>413</v>
      </c>
      <c r="D48" s="467">
        <v>10</v>
      </c>
      <c r="E48" s="468"/>
      <c r="F48" s="469">
        <f>SUM(G28:G47)</f>
        <v>0</v>
      </c>
      <c r="G48" s="470"/>
      <c r="H48" s="66"/>
    </row>
    <row r="49" spans="2:8">
      <c r="B49" s="84"/>
      <c r="C49" s="85"/>
      <c r="D49" s="70"/>
      <c r="E49" s="70"/>
      <c r="F49" s="86"/>
      <c r="G49" s="37"/>
      <c r="H49" s="66"/>
    </row>
    <row r="50" spans="2:8">
      <c r="B50" s="84"/>
      <c r="C50" s="85"/>
      <c r="D50" s="70"/>
      <c r="E50" s="70"/>
      <c r="F50" s="86"/>
      <c r="G50" s="37"/>
      <c r="H50" s="66"/>
    </row>
    <row r="51" spans="2:8" ht="14.5">
      <c r="B51" s="456" t="s">
        <v>442</v>
      </c>
      <c r="C51" s="458" t="s">
        <v>443</v>
      </c>
      <c r="D51" s="460" t="s">
        <v>384</v>
      </c>
      <c r="E51" s="461"/>
      <c r="F51" s="460" t="s">
        <v>385</v>
      </c>
      <c r="G51" s="461"/>
      <c r="H51" s="66"/>
    </row>
    <row r="52" spans="2:8" ht="14.5">
      <c r="B52" s="457"/>
      <c r="C52" s="459"/>
      <c r="D52" s="48" t="s">
        <v>386</v>
      </c>
      <c r="E52" s="49" t="s">
        <v>387</v>
      </c>
      <c r="F52" s="48" t="s">
        <v>388</v>
      </c>
      <c r="G52" s="49" t="s">
        <v>389</v>
      </c>
      <c r="H52" s="66"/>
    </row>
    <row r="53" spans="2:8" ht="14.5">
      <c r="B53" s="87" t="s">
        <v>444</v>
      </c>
      <c r="C53" s="88" t="s">
        <v>445</v>
      </c>
      <c r="D53" s="89"/>
      <c r="E53" s="90">
        <v>6</v>
      </c>
      <c r="F53" s="454">
        <f>SUM(G54:G66)</f>
        <v>0</v>
      </c>
      <c r="G53" s="455"/>
      <c r="H53" s="66"/>
    </row>
    <row r="54" spans="2:8" ht="14.5">
      <c r="B54" s="50" t="s">
        <v>446</v>
      </c>
      <c r="C54" s="51" t="s">
        <v>447</v>
      </c>
      <c r="D54" s="72"/>
      <c r="E54" s="73">
        <v>1.5</v>
      </c>
      <c r="F54" s="54"/>
      <c r="G54" s="447">
        <f>IF(F55="ü",D55,0)</f>
        <v>0</v>
      </c>
      <c r="H54" s="66"/>
    </row>
    <row r="55" spans="2:8" ht="26">
      <c r="B55" s="91" t="s">
        <v>392</v>
      </c>
      <c r="C55" s="85" t="s">
        <v>448</v>
      </c>
      <c r="D55" s="92">
        <v>1.5</v>
      </c>
      <c r="E55" s="93"/>
      <c r="F55" s="40"/>
      <c r="G55" s="448"/>
      <c r="H55" s="66"/>
    </row>
    <row r="56" spans="2:8" ht="14.5">
      <c r="B56" s="50" t="s">
        <v>449</v>
      </c>
      <c r="C56" s="51" t="s">
        <v>450</v>
      </c>
      <c r="D56" s="72"/>
      <c r="E56" s="73">
        <v>1.5</v>
      </c>
      <c r="F56" s="54"/>
      <c r="G56" s="440">
        <f>IF(F57="ü",D57,IF(F58="ü",D58,0))</f>
        <v>0</v>
      </c>
      <c r="H56" s="66"/>
    </row>
    <row r="57" spans="2:8" ht="15">
      <c r="B57" s="64" t="s">
        <v>392</v>
      </c>
      <c r="C57" s="56" t="s">
        <v>451</v>
      </c>
      <c r="D57" s="76">
        <v>1.5</v>
      </c>
      <c r="E57" s="75"/>
      <c r="F57" s="40"/>
      <c r="G57" s="441"/>
      <c r="H57" s="66"/>
    </row>
    <row r="58" spans="2:8" ht="15">
      <c r="B58" s="60" t="s">
        <v>393</v>
      </c>
      <c r="C58" s="61" t="s">
        <v>452</v>
      </c>
      <c r="D58" s="77">
        <v>1</v>
      </c>
      <c r="E58" s="78"/>
      <c r="F58" s="40"/>
      <c r="G58" s="442"/>
      <c r="H58" s="66"/>
    </row>
    <row r="59" spans="2:8" ht="14.5">
      <c r="B59" s="50" t="s">
        <v>453</v>
      </c>
      <c r="C59" s="51" t="s">
        <v>454</v>
      </c>
      <c r="D59" s="72"/>
      <c r="E59" s="73">
        <v>1</v>
      </c>
      <c r="F59" s="54"/>
      <c r="G59" s="440">
        <f>IF(F60="ü",D60,IF(F61="ü",D61,0))</f>
        <v>0</v>
      </c>
      <c r="H59" s="66"/>
    </row>
    <row r="60" spans="2:8" ht="26">
      <c r="B60" s="64" t="s">
        <v>392</v>
      </c>
      <c r="C60" s="94" t="s">
        <v>455</v>
      </c>
      <c r="D60" s="76">
        <v>1</v>
      </c>
      <c r="E60" s="75"/>
      <c r="F60" s="40"/>
      <c r="G60" s="441"/>
      <c r="H60" s="66"/>
    </row>
    <row r="61" spans="2:8" ht="26">
      <c r="B61" s="60" t="s">
        <v>393</v>
      </c>
      <c r="C61" s="95" t="s">
        <v>456</v>
      </c>
      <c r="D61" s="77">
        <v>0.5</v>
      </c>
      <c r="E61" s="78"/>
      <c r="F61" s="40"/>
      <c r="G61" s="442"/>
      <c r="H61" s="66"/>
    </row>
    <row r="62" spans="2:8" ht="29">
      <c r="B62" s="50" t="s">
        <v>457</v>
      </c>
      <c r="C62" s="51" t="s">
        <v>458</v>
      </c>
      <c r="D62" s="72"/>
      <c r="E62" s="73">
        <v>1</v>
      </c>
      <c r="F62" s="54"/>
      <c r="G62" s="447">
        <f>IF(F63="ü",D63,0)</f>
        <v>0</v>
      </c>
      <c r="H62" s="66"/>
    </row>
    <row r="63" spans="2:8" ht="15">
      <c r="B63" s="91" t="s">
        <v>392</v>
      </c>
      <c r="C63" s="85" t="s">
        <v>459</v>
      </c>
      <c r="D63" s="92">
        <v>1</v>
      </c>
      <c r="E63" s="93"/>
      <c r="F63" s="40"/>
      <c r="G63" s="448"/>
      <c r="H63" s="66"/>
    </row>
    <row r="64" spans="2:8" ht="14.5">
      <c r="B64" s="50" t="s">
        <v>460</v>
      </c>
      <c r="C64" s="51" t="s">
        <v>461</v>
      </c>
      <c r="D64" s="72"/>
      <c r="E64" s="73">
        <v>1</v>
      </c>
      <c r="F64" s="54"/>
      <c r="G64" s="440" t="str">
        <f>IF(F65="ü",D65,IF(F66="ü",D66,""))</f>
        <v/>
      </c>
      <c r="H64" s="66"/>
    </row>
    <row r="65" spans="2:8" ht="15">
      <c r="B65" s="55" t="s">
        <v>392</v>
      </c>
      <c r="C65" s="56" t="s">
        <v>462</v>
      </c>
      <c r="D65" s="76">
        <v>1</v>
      </c>
      <c r="E65" s="75"/>
      <c r="F65" s="40"/>
      <c r="G65" s="441"/>
      <c r="H65" s="66"/>
    </row>
    <row r="66" spans="2:8" ht="15">
      <c r="B66" s="60" t="s">
        <v>393</v>
      </c>
      <c r="C66" s="61" t="s">
        <v>463</v>
      </c>
      <c r="D66" s="77">
        <v>0.5</v>
      </c>
      <c r="E66" s="78"/>
      <c r="F66" s="40"/>
      <c r="G66" s="442"/>
    </row>
    <row r="67" spans="2:8" ht="15.75" customHeight="1">
      <c r="B67" s="87" t="s">
        <v>464</v>
      </c>
      <c r="C67" s="88" t="s">
        <v>465</v>
      </c>
      <c r="D67" s="89"/>
      <c r="E67" s="90">
        <v>8</v>
      </c>
      <c r="F67" s="454">
        <f>SUM(G68:G86)</f>
        <v>0</v>
      </c>
      <c r="G67" s="455"/>
    </row>
    <row r="68" spans="2:8" ht="14.5">
      <c r="B68" s="50" t="s">
        <v>466</v>
      </c>
      <c r="C68" s="51" t="s">
        <v>467</v>
      </c>
      <c r="D68" s="72"/>
      <c r="E68" s="73">
        <v>2</v>
      </c>
      <c r="F68" s="54"/>
      <c r="G68" s="447">
        <f>IF(F69="ü",D69,IF(F70="ü",D70,IF(F71="ü",D71,0)))+IF(F72="ü",D72,0)</f>
        <v>0</v>
      </c>
    </row>
    <row r="69" spans="2:8" ht="15">
      <c r="B69" s="64" t="s">
        <v>392</v>
      </c>
      <c r="C69" s="65" t="s">
        <v>468</v>
      </c>
      <c r="D69" s="74">
        <v>1.5</v>
      </c>
      <c r="E69" s="79"/>
      <c r="F69" s="40"/>
      <c r="G69" s="466"/>
    </row>
    <row r="70" spans="2:8" ht="15">
      <c r="B70" s="64" t="s">
        <v>393</v>
      </c>
      <c r="C70" s="65" t="s">
        <v>469</v>
      </c>
      <c r="D70" s="74">
        <v>1</v>
      </c>
      <c r="E70" s="79"/>
      <c r="F70" s="40"/>
      <c r="G70" s="466"/>
    </row>
    <row r="71" spans="2:8" ht="15">
      <c r="B71" s="55" t="s">
        <v>395</v>
      </c>
      <c r="C71" s="56" t="s">
        <v>470</v>
      </c>
      <c r="D71" s="74">
        <v>0.5</v>
      </c>
      <c r="E71" s="79"/>
      <c r="F71" s="40"/>
      <c r="G71" s="466"/>
    </row>
    <row r="72" spans="2:8" ht="15">
      <c r="B72" s="60" t="s">
        <v>471</v>
      </c>
      <c r="C72" s="61" t="s">
        <v>472</v>
      </c>
      <c r="D72" s="77">
        <v>0.5</v>
      </c>
      <c r="E72" s="78"/>
      <c r="F72" s="40"/>
      <c r="G72" s="448"/>
    </row>
    <row r="73" spans="2:8" ht="14.5">
      <c r="B73" s="50" t="s">
        <v>473</v>
      </c>
      <c r="C73" s="51" t="s">
        <v>474</v>
      </c>
      <c r="D73" s="72"/>
      <c r="E73" s="73">
        <v>2.5</v>
      </c>
      <c r="F73" s="54"/>
      <c r="G73" s="447">
        <f>IF(F74="ü",D74,IF(F75="ü",D75,IF(F76="ü",D76,IF(F77="ü",D77,0))))+IF(F78="ü",D78,0)+IF(F79="ü",D79,0)</f>
        <v>0</v>
      </c>
    </row>
    <row r="74" spans="2:8" ht="15">
      <c r="B74" s="64" t="s">
        <v>392</v>
      </c>
      <c r="C74" s="56" t="s">
        <v>475</v>
      </c>
      <c r="D74" s="74">
        <v>1.5</v>
      </c>
      <c r="E74" s="79"/>
      <c r="F74" s="40"/>
      <c r="G74" s="466"/>
    </row>
    <row r="75" spans="2:8" ht="15">
      <c r="B75" s="64" t="s">
        <v>393</v>
      </c>
      <c r="C75" s="56" t="s">
        <v>476</v>
      </c>
      <c r="D75" s="74">
        <v>1</v>
      </c>
      <c r="E75" s="79"/>
      <c r="F75" s="40"/>
      <c r="G75" s="466"/>
    </row>
    <row r="76" spans="2:8" ht="15">
      <c r="B76" s="55" t="s">
        <v>395</v>
      </c>
      <c r="C76" s="56" t="s">
        <v>477</v>
      </c>
      <c r="D76" s="76">
        <v>0.5</v>
      </c>
      <c r="E76" s="75"/>
      <c r="F76" s="40"/>
      <c r="G76" s="466"/>
    </row>
    <row r="77" spans="2:8" ht="15">
      <c r="B77" s="55" t="s">
        <v>471</v>
      </c>
      <c r="C77" s="56" t="s">
        <v>478</v>
      </c>
      <c r="D77" s="76">
        <v>0.5</v>
      </c>
      <c r="E77" s="75"/>
      <c r="F77" s="40"/>
      <c r="G77" s="466"/>
    </row>
    <row r="78" spans="2:8" ht="15">
      <c r="B78" s="60" t="s">
        <v>479</v>
      </c>
      <c r="C78" s="61" t="s">
        <v>480</v>
      </c>
      <c r="D78" s="77">
        <v>0.5</v>
      </c>
      <c r="E78" s="78"/>
      <c r="F78" s="40"/>
      <c r="G78" s="466"/>
    </row>
    <row r="79" spans="2:8" ht="26">
      <c r="B79" s="60" t="s">
        <v>481</v>
      </c>
      <c r="C79" s="61" t="s">
        <v>482</v>
      </c>
      <c r="D79" s="77">
        <v>0.5</v>
      </c>
      <c r="E79" s="78"/>
      <c r="F79" s="40"/>
      <c r="G79" s="448"/>
    </row>
    <row r="80" spans="2:8" ht="14.5">
      <c r="B80" s="50" t="s">
        <v>483</v>
      </c>
      <c r="C80" s="51" t="s">
        <v>484</v>
      </c>
      <c r="D80" s="72"/>
      <c r="E80" s="73">
        <v>1.5</v>
      </c>
      <c r="F80" s="54"/>
      <c r="G80" s="440">
        <f>IF(F81="ü",D81,IF(F82="ü",D82,0))+IF(F83="ü",D83,0)</f>
        <v>0</v>
      </c>
    </row>
    <row r="81" spans="2:8" ht="15">
      <c r="B81" s="64" t="s">
        <v>392</v>
      </c>
      <c r="C81" s="65" t="s">
        <v>485</v>
      </c>
      <c r="D81" s="74">
        <v>1</v>
      </c>
      <c r="E81" s="79"/>
      <c r="F81" s="40"/>
      <c r="G81" s="441"/>
    </row>
    <row r="82" spans="2:8" ht="39">
      <c r="B82" s="55" t="s">
        <v>393</v>
      </c>
      <c r="C82" s="56" t="s">
        <v>486</v>
      </c>
      <c r="D82" s="76">
        <v>0.5</v>
      </c>
      <c r="E82" s="75"/>
      <c r="F82" s="40"/>
      <c r="G82" s="441"/>
      <c r="H82" s="66"/>
    </row>
    <row r="83" spans="2:8" ht="26">
      <c r="B83" s="60" t="s">
        <v>395</v>
      </c>
      <c r="C83" s="61" t="s">
        <v>487</v>
      </c>
      <c r="D83" s="77">
        <v>0.5</v>
      </c>
      <c r="E83" s="78"/>
      <c r="F83" s="40"/>
      <c r="G83" s="442"/>
      <c r="H83" s="66"/>
    </row>
    <row r="84" spans="2:8" ht="14.5">
      <c r="B84" s="50" t="s">
        <v>488</v>
      </c>
      <c r="C84" s="51" t="s">
        <v>489</v>
      </c>
      <c r="D84" s="72"/>
      <c r="E84" s="73">
        <v>2</v>
      </c>
      <c r="F84" s="54"/>
      <c r="G84" s="440">
        <f>SUM(IF(F85="ü",D85,0),IF(F86="ü",D86,0))</f>
        <v>0</v>
      </c>
      <c r="H84" s="66"/>
    </row>
    <row r="85" spans="2:8" ht="15">
      <c r="B85" s="64" t="s">
        <v>392</v>
      </c>
      <c r="C85" s="65" t="s">
        <v>490</v>
      </c>
      <c r="D85" s="74">
        <v>1.5</v>
      </c>
      <c r="E85" s="79"/>
      <c r="F85" s="40"/>
      <c r="G85" s="441"/>
      <c r="H85" s="66"/>
    </row>
    <row r="86" spans="2:8" ht="15">
      <c r="B86" s="67" t="s">
        <v>393</v>
      </c>
      <c r="C86" s="68" t="s">
        <v>491</v>
      </c>
      <c r="D86" s="96">
        <v>0.5</v>
      </c>
      <c r="E86" s="97"/>
      <c r="F86" s="98"/>
      <c r="G86" s="442"/>
      <c r="H86" s="66"/>
    </row>
    <row r="87" spans="2:8">
      <c r="B87" s="84"/>
      <c r="C87" s="85"/>
      <c r="D87" s="70"/>
      <c r="E87" s="70"/>
      <c r="F87" s="86"/>
      <c r="G87" s="37"/>
      <c r="H87" s="66"/>
    </row>
    <row r="88" spans="2:8">
      <c r="B88" s="84"/>
      <c r="C88" s="85"/>
      <c r="D88" s="70"/>
      <c r="E88" s="70"/>
      <c r="F88" s="86"/>
      <c r="G88" s="37"/>
      <c r="H88" s="66"/>
    </row>
    <row r="89" spans="2:8" ht="14.5">
      <c r="B89" s="456" t="s">
        <v>442</v>
      </c>
      <c r="C89" s="458" t="s">
        <v>492</v>
      </c>
      <c r="D89" s="460" t="s">
        <v>384</v>
      </c>
      <c r="E89" s="461"/>
      <c r="F89" s="460" t="s">
        <v>385</v>
      </c>
      <c r="G89" s="461"/>
      <c r="H89" s="66"/>
    </row>
    <row r="90" spans="2:8" ht="14.5">
      <c r="B90" s="457"/>
      <c r="C90" s="459"/>
      <c r="D90" s="48" t="s">
        <v>386</v>
      </c>
      <c r="E90" s="49" t="s">
        <v>387</v>
      </c>
      <c r="F90" s="48" t="s">
        <v>388</v>
      </c>
      <c r="G90" s="49" t="s">
        <v>389</v>
      </c>
      <c r="H90" s="66"/>
    </row>
    <row r="91" spans="2:8" ht="14.5">
      <c r="B91" s="87" t="s">
        <v>493</v>
      </c>
      <c r="C91" s="88" t="s">
        <v>494</v>
      </c>
      <c r="D91" s="99"/>
      <c r="E91" s="90">
        <v>15</v>
      </c>
      <c r="F91" s="454">
        <f>F92+F98+F109</f>
        <v>0</v>
      </c>
      <c r="G91" s="455"/>
      <c r="H91" s="66"/>
    </row>
    <row r="92" spans="2:8" ht="15" customHeight="1">
      <c r="B92" s="50" t="s">
        <v>495</v>
      </c>
      <c r="C92" s="51" t="s">
        <v>496</v>
      </c>
      <c r="D92" s="100"/>
      <c r="E92" s="73">
        <v>3.5</v>
      </c>
      <c r="F92" s="464">
        <f>G93</f>
        <v>0</v>
      </c>
      <c r="G92" s="465"/>
      <c r="H92" s="66"/>
    </row>
    <row r="93" spans="2:8" ht="39">
      <c r="B93" s="64" t="s">
        <v>392</v>
      </c>
      <c r="C93" s="101" t="s">
        <v>497</v>
      </c>
      <c r="D93" s="74">
        <v>3.5</v>
      </c>
      <c r="E93" s="79"/>
      <c r="F93" s="40"/>
      <c r="G93" s="441">
        <f>IF(F93="ü",D93,IF(F94="ü",D94,IF(F95="ü",D95,IF(F96="ü",D96,IF(F97="ü",D97,0)))))</f>
        <v>0</v>
      </c>
      <c r="H93" s="66"/>
    </row>
    <row r="94" spans="2:8" ht="39">
      <c r="B94" s="55" t="s">
        <v>393</v>
      </c>
      <c r="C94" s="56" t="s">
        <v>498</v>
      </c>
      <c r="D94" s="76">
        <v>2.5</v>
      </c>
      <c r="E94" s="75"/>
      <c r="F94" s="40"/>
      <c r="G94" s="441"/>
      <c r="H94" s="66"/>
    </row>
    <row r="95" spans="2:8" ht="15" customHeight="1">
      <c r="B95" s="55" t="s">
        <v>395</v>
      </c>
      <c r="C95" s="102" t="s">
        <v>499</v>
      </c>
      <c r="D95" s="76">
        <v>2</v>
      </c>
      <c r="E95" s="75"/>
      <c r="F95" s="40"/>
      <c r="G95" s="441"/>
      <c r="H95" s="66"/>
    </row>
    <row r="96" spans="2:8" ht="26">
      <c r="B96" s="55" t="s">
        <v>471</v>
      </c>
      <c r="C96" s="56" t="s">
        <v>500</v>
      </c>
      <c r="D96" s="76">
        <v>1.5</v>
      </c>
      <c r="E96" s="75"/>
      <c r="F96" s="40"/>
      <c r="G96" s="441"/>
      <c r="H96" s="66"/>
    </row>
    <row r="97" spans="2:8" ht="15" customHeight="1">
      <c r="B97" s="60" t="s">
        <v>479</v>
      </c>
      <c r="C97" s="61" t="s">
        <v>501</v>
      </c>
      <c r="D97" s="77">
        <v>1</v>
      </c>
      <c r="E97" s="78"/>
      <c r="F97" s="40"/>
      <c r="G97" s="442"/>
      <c r="H97" s="66"/>
    </row>
    <row r="98" spans="2:8" ht="14.5">
      <c r="B98" s="103" t="s">
        <v>502</v>
      </c>
      <c r="C98" s="104" t="s">
        <v>503</v>
      </c>
      <c r="D98" s="105"/>
      <c r="E98" s="106">
        <v>5.5</v>
      </c>
      <c r="F98" s="451">
        <f>SUM(G99:G108)</f>
        <v>0</v>
      </c>
      <c r="G98" s="452"/>
    </row>
    <row r="99" spans="2:8" ht="14.5">
      <c r="B99" s="107" t="s">
        <v>504</v>
      </c>
      <c r="C99" s="108" t="s">
        <v>505</v>
      </c>
      <c r="D99" s="109"/>
      <c r="E99" s="110">
        <v>2</v>
      </c>
      <c r="F99" s="111"/>
      <c r="G99" s="449">
        <f>IF(F100="ü",D100,IF(F101="ü",D101,IF(F102="ü",D102,0)))</f>
        <v>0</v>
      </c>
    </row>
    <row r="100" spans="2:8" ht="15">
      <c r="B100" s="64" t="s">
        <v>392</v>
      </c>
      <c r="C100" s="65" t="s">
        <v>506</v>
      </c>
      <c r="D100" s="74">
        <v>2</v>
      </c>
      <c r="E100" s="79"/>
      <c r="F100" s="40"/>
      <c r="G100" s="450"/>
    </row>
    <row r="101" spans="2:8" ht="15">
      <c r="B101" s="55" t="s">
        <v>393</v>
      </c>
      <c r="C101" s="85" t="s">
        <v>507</v>
      </c>
      <c r="D101" s="76">
        <v>1.5</v>
      </c>
      <c r="E101" s="75"/>
      <c r="F101" s="40"/>
      <c r="G101" s="450"/>
    </row>
    <row r="102" spans="2:8" ht="15">
      <c r="B102" s="60" t="s">
        <v>395</v>
      </c>
      <c r="C102" s="61" t="s">
        <v>508</v>
      </c>
      <c r="D102" s="77">
        <v>1</v>
      </c>
      <c r="E102" s="78"/>
      <c r="F102" s="40"/>
      <c r="G102" s="453"/>
    </row>
    <row r="103" spans="2:8" ht="14.5">
      <c r="B103" s="107" t="s">
        <v>509</v>
      </c>
      <c r="C103" s="108" t="s">
        <v>510</v>
      </c>
      <c r="D103" s="109"/>
      <c r="E103" s="110">
        <v>2</v>
      </c>
      <c r="F103" s="111"/>
      <c r="G103" s="449">
        <f>IF(F104="ü",D104,IF(F105="ü",D105,0))</f>
        <v>0</v>
      </c>
    </row>
    <row r="104" spans="2:8" ht="15">
      <c r="B104" s="55" t="s">
        <v>392</v>
      </c>
      <c r="C104" s="56" t="s">
        <v>511</v>
      </c>
      <c r="D104" s="76">
        <v>2</v>
      </c>
      <c r="E104" s="75"/>
      <c r="F104" s="40"/>
      <c r="G104" s="450"/>
    </row>
    <row r="105" spans="2:8" ht="15">
      <c r="B105" s="67" t="s">
        <v>393</v>
      </c>
      <c r="C105" s="81" t="s">
        <v>512</v>
      </c>
      <c r="D105" s="96">
        <v>1</v>
      </c>
      <c r="E105" s="97"/>
      <c r="F105" s="40"/>
      <c r="G105" s="450"/>
    </row>
    <row r="106" spans="2:8" ht="29">
      <c r="B106" s="112" t="s">
        <v>513</v>
      </c>
      <c r="C106" s="113" t="s">
        <v>514</v>
      </c>
      <c r="D106" s="114"/>
      <c r="E106" s="115">
        <v>1.5</v>
      </c>
      <c r="F106" s="111"/>
      <c r="G106" s="449">
        <f>IF(F107="ü",D107,IF(F108="ü",D108,0))</f>
        <v>0</v>
      </c>
    </row>
    <row r="107" spans="2:8" ht="26">
      <c r="B107" s="55" t="s">
        <v>392</v>
      </c>
      <c r="C107" s="102" t="s">
        <v>515</v>
      </c>
      <c r="D107" s="76">
        <v>1.5</v>
      </c>
      <c r="E107" s="75"/>
      <c r="F107" s="40"/>
      <c r="G107" s="450"/>
    </row>
    <row r="108" spans="2:8" ht="15">
      <c r="B108" s="67" t="s">
        <v>393</v>
      </c>
      <c r="C108" s="68" t="s">
        <v>516</v>
      </c>
      <c r="D108" s="96">
        <v>1</v>
      </c>
      <c r="E108" s="97"/>
      <c r="F108" s="40"/>
      <c r="G108" s="450"/>
    </row>
    <row r="109" spans="2:8" ht="14.5">
      <c r="B109" s="103" t="s">
        <v>517</v>
      </c>
      <c r="C109" s="104" t="s">
        <v>518</v>
      </c>
      <c r="D109" s="105"/>
      <c r="E109" s="106">
        <v>6</v>
      </c>
      <c r="F109" s="451">
        <f>SUM(G110:G120)</f>
        <v>0</v>
      </c>
      <c r="G109" s="452"/>
    </row>
    <row r="110" spans="2:8" ht="14.5">
      <c r="B110" s="107" t="s">
        <v>519</v>
      </c>
      <c r="C110" s="108" t="s">
        <v>505</v>
      </c>
      <c r="D110" s="109"/>
      <c r="E110" s="110">
        <v>2</v>
      </c>
      <c r="F110" s="111"/>
      <c r="G110" s="449">
        <f>IF(F111="ü",D111,IF(F112="ü",D112,IF(F113="ü",D113,0)))</f>
        <v>0</v>
      </c>
    </row>
    <row r="111" spans="2:8" ht="39">
      <c r="B111" s="55" t="s">
        <v>392</v>
      </c>
      <c r="C111" s="56" t="s">
        <v>520</v>
      </c>
      <c r="D111" s="76">
        <v>2</v>
      </c>
      <c r="E111" s="75"/>
      <c r="F111" s="40"/>
      <c r="G111" s="450"/>
    </row>
    <row r="112" spans="2:8" ht="39">
      <c r="B112" s="55" t="s">
        <v>393</v>
      </c>
      <c r="C112" s="56" t="s">
        <v>521</v>
      </c>
      <c r="D112" s="76">
        <v>1.5</v>
      </c>
      <c r="E112" s="75"/>
      <c r="F112" s="40"/>
      <c r="G112" s="450"/>
    </row>
    <row r="113" spans="2:7" ht="26">
      <c r="B113" s="60" t="s">
        <v>395</v>
      </c>
      <c r="C113" s="61" t="s">
        <v>522</v>
      </c>
      <c r="D113" s="77">
        <v>1</v>
      </c>
      <c r="E113" s="78"/>
      <c r="F113" s="40"/>
      <c r="G113" s="453"/>
    </row>
    <row r="114" spans="2:7" ht="14.5">
      <c r="B114" s="107" t="s">
        <v>523</v>
      </c>
      <c r="C114" s="108" t="s">
        <v>510</v>
      </c>
      <c r="D114" s="109"/>
      <c r="E114" s="110">
        <v>2</v>
      </c>
      <c r="F114" s="111"/>
      <c r="G114" s="449">
        <f>IF(F115="ü",D115,IF(F116="ü",D116,IF(F117="ü",D117,0)))</f>
        <v>0</v>
      </c>
    </row>
    <row r="115" spans="2:7" ht="26">
      <c r="B115" s="55" t="s">
        <v>392</v>
      </c>
      <c r="C115" s="56" t="s">
        <v>524</v>
      </c>
      <c r="D115" s="76">
        <v>2</v>
      </c>
      <c r="E115" s="75"/>
      <c r="F115" s="40"/>
      <c r="G115" s="450"/>
    </row>
    <row r="116" spans="2:7" ht="26">
      <c r="B116" s="55" t="s">
        <v>393</v>
      </c>
      <c r="C116" s="56" t="s">
        <v>525</v>
      </c>
      <c r="D116" s="76">
        <v>1.5</v>
      </c>
      <c r="E116" s="75"/>
      <c r="F116" s="40"/>
      <c r="G116" s="450"/>
    </row>
    <row r="117" spans="2:7" ht="15">
      <c r="B117" s="60" t="s">
        <v>395</v>
      </c>
      <c r="C117" s="61" t="s">
        <v>516</v>
      </c>
      <c r="D117" s="77">
        <v>0.5</v>
      </c>
      <c r="E117" s="78"/>
      <c r="F117" s="40"/>
      <c r="G117" s="453"/>
    </row>
    <row r="118" spans="2:7" ht="14.5">
      <c r="B118" s="107" t="s">
        <v>526</v>
      </c>
      <c r="C118" s="108" t="s">
        <v>527</v>
      </c>
      <c r="D118" s="109"/>
      <c r="E118" s="110">
        <v>2</v>
      </c>
      <c r="F118" s="111"/>
      <c r="G118" s="449">
        <f>IF(D3="ü",E118,IF(F119="ü",D119,IF(F120="ü",D120,0)))</f>
        <v>0</v>
      </c>
    </row>
    <row r="119" spans="2:7" ht="15">
      <c r="B119" s="55" t="s">
        <v>392</v>
      </c>
      <c r="C119" s="56" t="s">
        <v>528</v>
      </c>
      <c r="D119" s="76">
        <v>2</v>
      </c>
      <c r="E119" s="75"/>
      <c r="F119" s="40"/>
      <c r="G119" s="450"/>
    </row>
    <row r="120" spans="2:7" ht="15">
      <c r="B120" s="67" t="s">
        <v>393</v>
      </c>
      <c r="C120" s="68" t="s">
        <v>529</v>
      </c>
      <c r="D120" s="96">
        <v>1</v>
      </c>
      <c r="E120" s="97"/>
      <c r="F120" s="98"/>
      <c r="G120" s="453"/>
    </row>
    <row r="121" spans="2:7">
      <c r="B121" s="84"/>
      <c r="C121" s="85"/>
      <c r="D121" s="70"/>
      <c r="E121" s="70"/>
      <c r="F121" s="86"/>
      <c r="G121" s="37"/>
    </row>
    <row r="122" spans="2:7">
      <c r="B122" s="84"/>
      <c r="C122" s="85"/>
      <c r="D122" s="70"/>
      <c r="E122" s="70"/>
      <c r="F122" s="86"/>
      <c r="G122" s="37"/>
    </row>
    <row r="123" spans="2:7" ht="14.5">
      <c r="B123" s="456" t="s">
        <v>442</v>
      </c>
      <c r="C123" s="458" t="s">
        <v>492</v>
      </c>
      <c r="D123" s="460" t="s">
        <v>384</v>
      </c>
      <c r="E123" s="461"/>
      <c r="F123" s="462" t="s">
        <v>385</v>
      </c>
      <c r="G123" s="463"/>
    </row>
    <row r="124" spans="2:7" ht="14.5">
      <c r="B124" s="457"/>
      <c r="C124" s="459"/>
      <c r="D124" s="48" t="s">
        <v>386</v>
      </c>
      <c r="E124" s="49" t="s">
        <v>387</v>
      </c>
      <c r="F124" s="48" t="s">
        <v>388</v>
      </c>
      <c r="G124" s="49" t="s">
        <v>389</v>
      </c>
    </row>
    <row r="125" spans="2:7" ht="14.5">
      <c r="B125" s="87" t="s">
        <v>530</v>
      </c>
      <c r="C125" s="88" t="s">
        <v>531</v>
      </c>
      <c r="D125" s="116"/>
      <c r="E125" s="90">
        <v>4</v>
      </c>
      <c r="F125" s="454">
        <f>SUM(G126:G134)</f>
        <v>0</v>
      </c>
      <c r="G125" s="455"/>
    </row>
    <row r="126" spans="2:7" ht="14.5">
      <c r="B126" s="50" t="s">
        <v>532</v>
      </c>
      <c r="C126" s="51" t="s">
        <v>533</v>
      </c>
      <c r="D126" s="72"/>
      <c r="E126" s="73">
        <v>2</v>
      </c>
      <c r="F126" s="54"/>
      <c r="G126" s="440">
        <f>IF(F127="ü",D127,IF(F128="ü",D128,"0"))+IF(F129="ü",D129,0)</f>
        <v>0</v>
      </c>
    </row>
    <row r="127" spans="2:7" ht="26">
      <c r="B127" s="55" t="s">
        <v>392</v>
      </c>
      <c r="C127" s="56" t="s">
        <v>534</v>
      </c>
      <c r="D127" s="76">
        <v>1</v>
      </c>
      <c r="E127" s="75"/>
      <c r="F127" s="40"/>
      <c r="G127" s="441"/>
    </row>
    <row r="128" spans="2:7" ht="15">
      <c r="B128" s="55" t="s">
        <v>393</v>
      </c>
      <c r="C128" s="56" t="s">
        <v>535</v>
      </c>
      <c r="D128" s="76">
        <v>0.5</v>
      </c>
      <c r="E128" s="75"/>
      <c r="F128" s="40"/>
      <c r="G128" s="441"/>
    </row>
    <row r="129" spans="2:7" ht="15">
      <c r="B129" s="60" t="s">
        <v>395</v>
      </c>
      <c r="C129" s="61" t="s">
        <v>536</v>
      </c>
      <c r="D129" s="77">
        <v>1</v>
      </c>
      <c r="E129" s="78"/>
      <c r="F129" s="40"/>
      <c r="G129" s="442"/>
    </row>
    <row r="130" spans="2:7" ht="14.5">
      <c r="B130" s="50" t="s">
        <v>537</v>
      </c>
      <c r="C130" s="51" t="s">
        <v>538</v>
      </c>
      <c r="D130" s="72"/>
      <c r="E130" s="73">
        <v>2</v>
      </c>
      <c r="F130" s="54"/>
      <c r="G130" s="437">
        <f>SUM(IF(F131="ü",D131,0),IF(F132="ü",D132,0),IF(F133="ü",D133,0),IF(F134="ü",D134,0))</f>
        <v>0</v>
      </c>
    </row>
    <row r="131" spans="2:7" ht="15">
      <c r="B131" s="55" t="s">
        <v>392</v>
      </c>
      <c r="C131" s="102" t="s">
        <v>539</v>
      </c>
      <c r="D131" s="76">
        <v>0.5</v>
      </c>
      <c r="E131" s="75"/>
      <c r="F131" s="40"/>
      <c r="G131" s="438"/>
    </row>
    <row r="132" spans="2:7" ht="15">
      <c r="B132" s="55" t="s">
        <v>393</v>
      </c>
      <c r="C132" s="102" t="s">
        <v>540</v>
      </c>
      <c r="D132" s="76">
        <v>0.5</v>
      </c>
      <c r="E132" s="75"/>
      <c r="F132" s="40"/>
      <c r="G132" s="438"/>
    </row>
    <row r="133" spans="2:7" ht="15">
      <c r="B133" s="55" t="s">
        <v>395</v>
      </c>
      <c r="C133" s="102" t="s">
        <v>541</v>
      </c>
      <c r="D133" s="76">
        <v>0.5</v>
      </c>
      <c r="E133" s="75"/>
      <c r="F133" s="40"/>
      <c r="G133" s="438"/>
    </row>
    <row r="134" spans="2:7" ht="26">
      <c r="B134" s="67" t="s">
        <v>471</v>
      </c>
      <c r="C134" s="117" t="s">
        <v>542</v>
      </c>
      <c r="D134" s="96">
        <v>0.5</v>
      </c>
      <c r="E134" s="97"/>
      <c r="F134" s="40"/>
      <c r="G134" s="439"/>
    </row>
    <row r="135" spans="2:7" ht="14.5">
      <c r="B135" s="87" t="s">
        <v>543</v>
      </c>
      <c r="C135" s="88" t="s">
        <v>544</v>
      </c>
      <c r="D135" s="118"/>
      <c r="E135" s="90">
        <v>7</v>
      </c>
      <c r="F135" s="454">
        <f>SUM(G136:G150)</f>
        <v>0</v>
      </c>
      <c r="G135" s="455"/>
    </row>
    <row r="136" spans="2:7" ht="14.5">
      <c r="B136" s="50" t="s">
        <v>545</v>
      </c>
      <c r="C136" s="51" t="s">
        <v>546</v>
      </c>
      <c r="D136" s="72"/>
      <c r="E136" s="73">
        <v>2</v>
      </c>
      <c r="F136" s="54"/>
      <c r="G136" s="440">
        <f>IF(F137="ü",D137,IF(F138="ü",D138,"0"))+IF(F139="ü",D139,0)</f>
        <v>0</v>
      </c>
    </row>
    <row r="137" spans="2:7" ht="15">
      <c r="B137" s="55" t="s">
        <v>392</v>
      </c>
      <c r="C137" s="56" t="s">
        <v>547</v>
      </c>
      <c r="D137" s="76">
        <v>1.5</v>
      </c>
      <c r="E137" s="75"/>
      <c r="F137" s="40"/>
      <c r="G137" s="441"/>
    </row>
    <row r="138" spans="2:7" ht="15">
      <c r="B138" s="55" t="s">
        <v>393</v>
      </c>
      <c r="C138" s="56" t="s">
        <v>548</v>
      </c>
      <c r="D138" s="76">
        <v>1</v>
      </c>
      <c r="E138" s="75"/>
      <c r="F138" s="40"/>
      <c r="G138" s="441"/>
    </row>
    <row r="139" spans="2:7" ht="15">
      <c r="B139" s="60" t="s">
        <v>395</v>
      </c>
      <c r="C139" s="61" t="s">
        <v>549</v>
      </c>
      <c r="D139" s="77">
        <v>0.5</v>
      </c>
      <c r="E139" s="78"/>
      <c r="F139" s="40"/>
      <c r="G139" s="442"/>
    </row>
    <row r="140" spans="2:7" ht="14.5">
      <c r="B140" s="50" t="s">
        <v>550</v>
      </c>
      <c r="C140" s="51" t="s">
        <v>551</v>
      </c>
      <c r="D140" s="72"/>
      <c r="E140" s="73">
        <v>1</v>
      </c>
      <c r="F140" s="54"/>
      <c r="G140" s="447">
        <f>IF(F141="ü",D141,0)</f>
        <v>0</v>
      </c>
    </row>
    <row r="141" spans="2:7" ht="15">
      <c r="B141" s="91" t="s">
        <v>392</v>
      </c>
      <c r="C141" s="85" t="s">
        <v>552</v>
      </c>
      <c r="D141" s="92">
        <v>1</v>
      </c>
      <c r="E141" s="93"/>
      <c r="F141" s="40"/>
      <c r="G141" s="448"/>
    </row>
    <row r="142" spans="2:7" ht="14.5">
      <c r="B142" s="50" t="s">
        <v>553</v>
      </c>
      <c r="C142" s="51" t="s">
        <v>554</v>
      </c>
      <c r="D142" s="72"/>
      <c r="E142" s="73">
        <v>2.5</v>
      </c>
      <c r="F142" s="54"/>
      <c r="G142" s="437">
        <f>IF(F143="ü",D143,IF(F144="ü",D144,IF(F145="ü",D145,"0")))+IF(F146="ü",D146,0)</f>
        <v>0</v>
      </c>
    </row>
    <row r="143" spans="2:7" ht="15">
      <c r="B143" s="64" t="s">
        <v>392</v>
      </c>
      <c r="C143" s="65" t="s">
        <v>555</v>
      </c>
      <c r="D143" s="74">
        <v>2</v>
      </c>
      <c r="E143" s="79"/>
      <c r="F143" s="40"/>
      <c r="G143" s="438"/>
    </row>
    <row r="144" spans="2:7" ht="15">
      <c r="B144" s="55" t="s">
        <v>393</v>
      </c>
      <c r="C144" s="56" t="s">
        <v>556</v>
      </c>
      <c r="D144" s="76">
        <v>1</v>
      </c>
      <c r="E144" s="75"/>
      <c r="F144" s="40"/>
      <c r="G144" s="438"/>
    </row>
    <row r="145" spans="2:9" ht="26">
      <c r="B145" s="55" t="s">
        <v>395</v>
      </c>
      <c r="C145" s="56" t="s">
        <v>557</v>
      </c>
      <c r="D145" s="76">
        <v>0.5</v>
      </c>
      <c r="E145" s="75"/>
      <c r="F145" s="40"/>
      <c r="G145" s="438"/>
    </row>
    <row r="146" spans="2:9" ht="26">
      <c r="B146" s="60" t="s">
        <v>471</v>
      </c>
      <c r="C146" s="95" t="s">
        <v>558</v>
      </c>
      <c r="D146" s="77">
        <v>0.5</v>
      </c>
      <c r="E146" s="78"/>
      <c r="F146" s="40"/>
      <c r="G146" s="439"/>
      <c r="H146" s="66"/>
      <c r="I146" s="66"/>
    </row>
    <row r="147" spans="2:9" ht="14.5">
      <c r="B147" s="50" t="s">
        <v>559</v>
      </c>
      <c r="C147" s="51" t="s">
        <v>560</v>
      </c>
      <c r="D147" s="72"/>
      <c r="E147" s="73">
        <v>1.5</v>
      </c>
      <c r="F147" s="54"/>
      <c r="G147" s="440">
        <f>IF(D3="ü",E147,SUM(IF(F148="ü",D148,0),IF(F149="ü",D149,0),IF(F150="ü",D150,0)))</f>
        <v>0</v>
      </c>
      <c r="H147" s="66"/>
      <c r="I147" s="66"/>
    </row>
    <row r="148" spans="2:9" ht="15">
      <c r="B148" s="64" t="s">
        <v>392</v>
      </c>
      <c r="C148" s="65" t="s">
        <v>561</v>
      </c>
      <c r="D148" s="74">
        <v>0.5</v>
      </c>
      <c r="E148" s="79"/>
      <c r="F148" s="40"/>
      <c r="G148" s="441"/>
      <c r="H148" s="66"/>
      <c r="I148" s="66"/>
    </row>
    <row r="149" spans="2:9" ht="15">
      <c r="B149" s="55" t="s">
        <v>393</v>
      </c>
      <c r="C149" s="56" t="s">
        <v>562</v>
      </c>
      <c r="D149" s="76">
        <v>0.5</v>
      </c>
      <c r="E149" s="75"/>
      <c r="F149" s="40"/>
      <c r="G149" s="441"/>
      <c r="H149" s="66"/>
      <c r="I149" s="66"/>
    </row>
    <row r="150" spans="2:9" ht="26">
      <c r="B150" s="67" t="s">
        <v>395</v>
      </c>
      <c r="C150" s="68" t="s">
        <v>563</v>
      </c>
      <c r="D150" s="96">
        <v>0.5</v>
      </c>
      <c r="E150" s="97"/>
      <c r="F150" s="40"/>
      <c r="G150" s="442"/>
      <c r="H150" s="66"/>
      <c r="I150" s="66"/>
    </row>
    <row r="151" spans="2:9">
      <c r="B151" s="32"/>
      <c r="C151" s="69" t="s">
        <v>413</v>
      </c>
      <c r="D151" s="443">
        <v>40</v>
      </c>
      <c r="E151" s="444"/>
      <c r="F151" s="445">
        <f>F125+F135+F109+F98+F92+F67+F53</f>
        <v>0</v>
      </c>
      <c r="G151" s="446"/>
      <c r="H151" s="119"/>
      <c r="I151" s="119"/>
    </row>
    <row r="152" spans="2:9">
      <c r="B152" s="120"/>
      <c r="C152" s="33"/>
      <c r="D152" s="121"/>
      <c r="E152" s="122"/>
      <c r="F152" s="123"/>
      <c r="G152" s="37"/>
      <c r="H152" s="119"/>
      <c r="I152" s="119"/>
    </row>
    <row r="153" spans="2:9">
      <c r="B153" s="120"/>
      <c r="C153" s="69" t="s">
        <v>2</v>
      </c>
      <c r="D153" s="443">
        <v>60</v>
      </c>
      <c r="E153" s="444"/>
      <c r="F153" s="445">
        <f>F23+F48+F151</f>
        <v>0</v>
      </c>
      <c r="G153" s="446"/>
      <c r="H153" s="119"/>
      <c r="I153" s="119"/>
    </row>
    <row r="154" spans="2:9">
      <c r="B154" s="124"/>
      <c r="C154" s="125"/>
      <c r="D154" s="31"/>
      <c r="E154" s="31"/>
      <c r="F154" s="31"/>
      <c r="G154" s="126"/>
      <c r="H154" s="31"/>
      <c r="I154" s="31"/>
    </row>
    <row r="155" spans="2:9" ht="14.5">
      <c r="B155" s="32"/>
      <c r="C155" s="435" t="s">
        <v>564</v>
      </c>
      <c r="D155" s="435"/>
      <c r="E155" s="435"/>
      <c r="F155" s="435"/>
      <c r="G155" s="435"/>
      <c r="H155" s="31"/>
      <c r="I155" s="31"/>
    </row>
    <row r="156" spans="2:9">
      <c r="F156" s="47"/>
      <c r="H156" s="47"/>
      <c r="I156" s="47"/>
    </row>
    <row r="157" spans="2:9" ht="15" customHeight="1">
      <c r="B157" s="436" t="s">
        <v>565</v>
      </c>
      <c r="C157" s="436"/>
      <c r="D157" s="436"/>
      <c r="E157" s="436"/>
      <c r="F157" s="436"/>
      <c r="G157" s="436"/>
      <c r="H157" s="130"/>
    </row>
  </sheetData>
  <mergeCells count="72">
    <mergeCell ref="D23:E23"/>
    <mergeCell ref="F23:G23"/>
    <mergeCell ref="B1:G1"/>
    <mergeCell ref="B5:B6"/>
    <mergeCell ref="C5:C6"/>
    <mergeCell ref="D5:E5"/>
    <mergeCell ref="F5:G5"/>
    <mergeCell ref="G7:G10"/>
    <mergeCell ref="G32:G34"/>
    <mergeCell ref="G11:G13"/>
    <mergeCell ref="G14:G16"/>
    <mergeCell ref="G17:G19"/>
    <mergeCell ref="G20:G22"/>
    <mergeCell ref="B26:B27"/>
    <mergeCell ref="C26:C27"/>
    <mergeCell ref="D26:E26"/>
    <mergeCell ref="F26:G26"/>
    <mergeCell ref="G28:G31"/>
    <mergeCell ref="G35:G38"/>
    <mergeCell ref="G39:G41"/>
    <mergeCell ref="G42:G45"/>
    <mergeCell ref="G46:G47"/>
    <mergeCell ref="D48:E48"/>
    <mergeCell ref="F48:G48"/>
    <mergeCell ref="G68:G72"/>
    <mergeCell ref="B51:B52"/>
    <mergeCell ref="C51:C52"/>
    <mergeCell ref="D51:E51"/>
    <mergeCell ref="F51:G51"/>
    <mergeCell ref="F53:G53"/>
    <mergeCell ref="G54:G55"/>
    <mergeCell ref="G56:G58"/>
    <mergeCell ref="G59:G61"/>
    <mergeCell ref="G62:G63"/>
    <mergeCell ref="G64:G66"/>
    <mergeCell ref="F67:G67"/>
    <mergeCell ref="G73:G79"/>
    <mergeCell ref="G80:G83"/>
    <mergeCell ref="G84:G86"/>
    <mergeCell ref="B89:B90"/>
    <mergeCell ref="C89:C90"/>
    <mergeCell ref="D89:E89"/>
    <mergeCell ref="F89:G89"/>
    <mergeCell ref="B123:B124"/>
    <mergeCell ref="C123:C124"/>
    <mergeCell ref="D123:E123"/>
    <mergeCell ref="F123:G123"/>
    <mergeCell ref="F91:G91"/>
    <mergeCell ref="F92:G92"/>
    <mergeCell ref="G93:G97"/>
    <mergeCell ref="F98:G98"/>
    <mergeCell ref="G99:G102"/>
    <mergeCell ref="G103:G105"/>
    <mergeCell ref="G140:G141"/>
    <mergeCell ref="G106:G108"/>
    <mergeCell ref="F109:G109"/>
    <mergeCell ref="G110:G113"/>
    <mergeCell ref="G114:G117"/>
    <mergeCell ref="G118:G120"/>
    <mergeCell ref="F125:G125"/>
    <mergeCell ref="G126:G129"/>
    <mergeCell ref="G130:G134"/>
    <mergeCell ref="F135:G135"/>
    <mergeCell ref="G136:G139"/>
    <mergeCell ref="C155:G155"/>
    <mergeCell ref="B157:G157"/>
    <mergeCell ref="G142:G146"/>
    <mergeCell ref="G147:G150"/>
    <mergeCell ref="D151:E151"/>
    <mergeCell ref="F151:G151"/>
    <mergeCell ref="D153:E153"/>
    <mergeCell ref="F153:G153"/>
  </mergeCells>
  <conditionalFormatting sqref="G1:G1048576">
    <cfRule type="cellIs" dxfId="0" priority="1" operator="equal">
      <formula>0</formula>
    </cfRule>
  </conditionalFormatting>
  <dataValidations disablePrompts="1" count="7">
    <dataValidation type="list" allowBlank="1" showInputMessage="1" showErrorMessage="1" sqref="F32 F35 F39 F42 F46">
      <formula1>$AF$2</formula1>
    </dataValidation>
    <dataValidation type="list" allowBlank="1" showInputMessage="1" showErrorMessage="1" sqref="F56 F59 F62 F64">
      <formula1>$AF$2</formula1>
    </dataValidation>
    <dataValidation type="list" allowBlank="1" showInputMessage="1" showErrorMessage="1" sqref="F73 F80 F84">
      <formula1>$AF$2</formula1>
    </dataValidation>
    <dataValidation type="list" allowBlank="1" showInputMessage="1" showErrorMessage="1" sqref="F103 F106">
      <formula1>$AF$2</formula1>
    </dataValidation>
    <dataValidation type="list" allowBlank="1" showInputMessage="1" showErrorMessage="1" sqref="F114 F118">
      <formula1>$AF$2</formula1>
    </dataValidation>
    <dataValidation type="list" allowBlank="1" showInputMessage="1" showErrorMessage="1" sqref="F130">
      <formula1>$AF$2</formula1>
    </dataValidation>
    <dataValidation type="list" allowBlank="1" showInputMessage="1" showErrorMessage="1" sqref="F140 F142 F147">
      <formula1>$AF$2</formula1>
    </dataValidation>
  </dataValidations>
  <pageMargins left="0.23622047244094491" right="0.23622047244094491" top="0.74803149606299213" bottom="0.74803149606299213" header="0.31496062992125984" footer="0.31496062992125984"/>
  <pageSetup paperSize="9" scale="99" fitToHeight="0" orientation="portrait" r:id="rId1"/>
  <rowBreaks count="4" manualBreakCount="4">
    <brk id="24" min="1" max="6" man="1"/>
    <brk id="49" min="1" max="6" man="1"/>
    <brk id="87" min="1" max="6" man="1"/>
    <brk id="121" min="1" max="6" man="1"/>
  </rowBreaks>
  <ignoredErrors>
    <ignoredError sqref="G17" 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Tabelas!$AF$2</xm:f>
          </x14:formula1>
          <xm:sqref>F11 F14 F17 F20 D3 F8:F10 F12:F13 F15:F16 F18:F19 F21:F22 F29:F31 F33:F34 F36:F38 F40:F41 F43:F45 F47 F55 F57:F58 F60:F61 F63 F65:F66 F69:F72 F74:F79 F81:F83 F85:F86 F93:F97 F100:F102 F104:F105 F107:F108 F111:F113 F115:F117 F119:F120 F127:F129 F131:F134 F137:F139 F141 F143:F146 F148:F150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J43"/>
  <sheetViews>
    <sheetView view="pageBreakPreview" zoomScaleNormal="100" zoomScaleSheetLayoutView="100" workbookViewId="0">
      <selection activeCell="B33" sqref="B33:G33"/>
    </sheetView>
  </sheetViews>
  <sheetFormatPr defaultRowHeight="14.5"/>
  <cols>
    <col min="2" max="6" width="9.26953125" style="47"/>
    <col min="7" max="7" width="26.54296875" style="47" customWidth="1"/>
    <col min="8" max="8" width="11" style="47" customWidth="1"/>
    <col min="9" max="9" width="11" customWidth="1"/>
    <col min="10" max="10" width="11" style="47" customWidth="1"/>
  </cols>
  <sheetData>
    <row r="1" spans="1:10" ht="40.5" customHeight="1">
      <c r="B1" s="488" t="s">
        <v>566</v>
      </c>
      <c r="C1" s="488"/>
      <c r="D1" s="488"/>
      <c r="E1" s="488"/>
      <c r="F1" s="488"/>
      <c r="G1" s="488"/>
      <c r="H1" s="488"/>
      <c r="I1" s="488"/>
      <c r="J1" s="488"/>
    </row>
    <row r="3" spans="1:10" s="20" customFormat="1">
      <c r="B3" s="131" t="s">
        <v>567</v>
      </c>
      <c r="C3" s="132"/>
      <c r="D3" s="132"/>
      <c r="E3" s="132"/>
      <c r="F3" s="132"/>
      <c r="G3" s="132"/>
      <c r="H3" s="133" t="s">
        <v>384</v>
      </c>
      <c r="I3" s="133" t="s">
        <v>388</v>
      </c>
      <c r="J3" s="133" t="s">
        <v>385</v>
      </c>
    </row>
    <row r="4" spans="1:10" s="135" customFormat="1" ht="4">
      <c r="B4" s="134"/>
      <c r="C4" s="134"/>
      <c r="D4" s="134"/>
      <c r="E4" s="134"/>
      <c r="F4" s="134"/>
      <c r="G4" s="134"/>
      <c r="H4" s="134"/>
      <c r="I4" s="134"/>
      <c r="J4" s="134"/>
    </row>
    <row r="5" spans="1:10" ht="15">
      <c r="B5" s="489" t="s">
        <v>568</v>
      </c>
      <c r="C5" s="490"/>
      <c r="D5" s="490"/>
      <c r="E5" s="490"/>
      <c r="F5" s="490"/>
      <c r="G5" s="491"/>
      <c r="H5" s="136">
        <v>0.5</v>
      </c>
      <c r="I5" s="40"/>
      <c r="J5" s="485">
        <f>IF(I5="ü",H5,0)+IF(I6="ü",H6,0)</f>
        <v>0</v>
      </c>
    </row>
    <row r="6" spans="1:10" ht="15">
      <c r="B6" s="482" t="s">
        <v>569</v>
      </c>
      <c r="C6" s="483"/>
      <c r="D6" s="483"/>
      <c r="E6" s="483"/>
      <c r="F6" s="483"/>
      <c r="G6" s="484"/>
      <c r="H6" s="136">
        <v>0.5</v>
      </c>
      <c r="I6" s="40"/>
      <c r="J6" s="487"/>
    </row>
    <row r="7" spans="1:10">
      <c r="B7" s="31"/>
      <c r="C7" s="31"/>
      <c r="D7" s="31"/>
      <c r="E7" s="31"/>
      <c r="F7" s="31"/>
      <c r="G7" s="31"/>
      <c r="H7" s="137"/>
      <c r="I7" s="138"/>
      <c r="J7" s="139"/>
    </row>
    <row r="8" spans="1:10">
      <c r="A8" s="135"/>
      <c r="B8" s="140" t="s">
        <v>570</v>
      </c>
      <c r="C8" s="31"/>
      <c r="D8" s="31"/>
      <c r="E8" s="31"/>
      <c r="F8" s="31"/>
      <c r="G8" s="31"/>
      <c r="H8" s="137"/>
      <c r="I8" s="138"/>
      <c r="J8" s="139"/>
    </row>
    <row r="9" spans="1:10" s="135" customFormat="1" ht="4">
      <c r="B9" s="134"/>
      <c r="C9" s="134"/>
      <c r="D9" s="134"/>
      <c r="E9" s="134"/>
      <c r="F9" s="134"/>
      <c r="G9" s="134"/>
      <c r="H9" s="141"/>
      <c r="I9" s="142"/>
      <c r="J9" s="143"/>
    </row>
    <row r="10" spans="1:10" ht="15">
      <c r="B10" s="482" t="s">
        <v>571</v>
      </c>
      <c r="C10" s="483"/>
      <c r="D10" s="483"/>
      <c r="E10" s="483"/>
      <c r="F10" s="483"/>
      <c r="G10" s="484"/>
      <c r="H10" s="136">
        <v>1</v>
      </c>
      <c r="I10" s="40"/>
      <c r="J10" s="485" t="str">
        <f>IF(I10="ü",H10,IF(I11="ü",H11,""))</f>
        <v/>
      </c>
    </row>
    <row r="11" spans="1:10" ht="15">
      <c r="B11" s="482" t="s">
        <v>572</v>
      </c>
      <c r="C11" s="483"/>
      <c r="D11" s="483"/>
      <c r="E11" s="483"/>
      <c r="F11" s="483"/>
      <c r="G11" s="484"/>
      <c r="H11" s="136">
        <v>0.5</v>
      </c>
      <c r="I11" s="40"/>
      <c r="J11" s="486"/>
    </row>
    <row r="12" spans="1:10" ht="15">
      <c r="B12" s="482" t="s">
        <v>573</v>
      </c>
      <c r="C12" s="483"/>
      <c r="D12" s="483"/>
      <c r="E12" s="483"/>
      <c r="F12" s="483"/>
      <c r="G12" s="484"/>
      <c r="H12" s="136">
        <v>0</v>
      </c>
      <c r="I12" s="40"/>
      <c r="J12" s="487"/>
    </row>
    <row r="13" spans="1:10">
      <c r="B13" s="31"/>
      <c r="C13" s="31"/>
      <c r="D13" s="31"/>
      <c r="E13" s="31"/>
      <c r="F13" s="31"/>
      <c r="G13" s="31"/>
      <c r="H13" s="137"/>
      <c r="I13" s="144"/>
      <c r="J13" s="139"/>
    </row>
    <row r="14" spans="1:10">
      <c r="B14" s="140" t="s">
        <v>574</v>
      </c>
      <c r="C14" s="31"/>
      <c r="D14" s="31"/>
      <c r="E14" s="31"/>
      <c r="F14" s="31"/>
      <c r="G14" s="31"/>
      <c r="H14" s="137"/>
      <c r="I14" s="144"/>
      <c r="J14" s="139"/>
    </row>
    <row r="15" spans="1:10" s="135" customFormat="1" ht="4">
      <c r="B15" s="134"/>
      <c r="C15" s="134"/>
      <c r="D15" s="134"/>
      <c r="E15" s="134"/>
      <c r="F15" s="134"/>
      <c r="G15" s="134"/>
      <c r="H15" s="141"/>
      <c r="I15" s="145"/>
      <c r="J15" s="143"/>
    </row>
    <row r="16" spans="1:10" ht="15">
      <c r="B16" s="482" t="s">
        <v>575</v>
      </c>
      <c r="C16" s="483"/>
      <c r="D16" s="483"/>
      <c r="E16" s="483"/>
      <c r="F16" s="483"/>
      <c r="G16" s="484"/>
      <c r="H16" s="136">
        <v>1.5</v>
      </c>
      <c r="I16" s="40"/>
      <c r="J16" s="485" t="str">
        <f>IF(I16="ü",H16,IF(I17="ü",H17,IF(I18="ü",H18,"")))</f>
        <v/>
      </c>
    </row>
    <row r="17" spans="2:10" ht="15">
      <c r="B17" s="482" t="s">
        <v>576</v>
      </c>
      <c r="C17" s="483"/>
      <c r="D17" s="483"/>
      <c r="E17" s="483"/>
      <c r="F17" s="483"/>
      <c r="G17" s="484"/>
      <c r="H17" s="136">
        <v>1</v>
      </c>
      <c r="I17" s="40"/>
      <c r="J17" s="486"/>
    </row>
    <row r="18" spans="2:10" ht="15">
      <c r="B18" s="482" t="s">
        <v>577</v>
      </c>
      <c r="C18" s="483"/>
      <c r="D18" s="483"/>
      <c r="E18" s="483"/>
      <c r="F18" s="483"/>
      <c r="G18" s="484"/>
      <c r="H18" s="136">
        <v>0.5</v>
      </c>
      <c r="I18" s="40"/>
      <c r="J18" s="486"/>
    </row>
    <row r="19" spans="2:10" ht="15">
      <c r="B19" s="482" t="s">
        <v>578</v>
      </c>
      <c r="C19" s="483"/>
      <c r="D19" s="483"/>
      <c r="E19" s="483"/>
      <c r="F19" s="483"/>
      <c r="G19" s="484"/>
      <c r="H19" s="136">
        <v>0</v>
      </c>
      <c r="I19" s="40"/>
      <c r="J19" s="487"/>
    </row>
    <row r="20" spans="2:10">
      <c r="B20" s="31"/>
      <c r="C20" s="31"/>
      <c r="D20" s="31"/>
      <c r="E20" s="31"/>
      <c r="F20" s="31"/>
      <c r="G20" s="31"/>
      <c r="H20" s="137"/>
      <c r="I20" s="144"/>
      <c r="J20" s="139"/>
    </row>
    <row r="21" spans="2:10">
      <c r="B21" s="140" t="s">
        <v>579</v>
      </c>
      <c r="C21" s="31"/>
      <c r="D21" s="31"/>
      <c r="E21" s="31"/>
      <c r="F21" s="31"/>
      <c r="G21" s="31"/>
      <c r="H21" s="137"/>
      <c r="I21" s="144"/>
      <c r="J21" s="139"/>
    </row>
    <row r="22" spans="2:10" s="135" customFormat="1" ht="4">
      <c r="B22" s="134"/>
      <c r="C22" s="134"/>
      <c r="D22" s="134"/>
      <c r="E22" s="134"/>
      <c r="F22" s="134"/>
      <c r="G22" s="134"/>
      <c r="H22" s="141"/>
      <c r="I22" s="145"/>
      <c r="J22" s="143"/>
    </row>
    <row r="23" spans="2:10" ht="15">
      <c r="B23" s="482" t="s">
        <v>580</v>
      </c>
      <c r="C23" s="483"/>
      <c r="D23" s="483"/>
      <c r="E23" s="483"/>
      <c r="F23" s="483"/>
      <c r="G23" s="484"/>
      <c r="H23" s="136">
        <v>1</v>
      </c>
      <c r="I23" s="40"/>
      <c r="J23" s="485" t="str">
        <f>IF(I23="ü",H23,IF(I24="ü",H24,IF(I25="ü",H25,IF(I26="ü",H26,""))))</f>
        <v/>
      </c>
    </row>
    <row r="24" spans="2:10" ht="15">
      <c r="B24" s="482" t="s">
        <v>581</v>
      </c>
      <c r="C24" s="483"/>
      <c r="D24" s="483"/>
      <c r="E24" s="483"/>
      <c r="F24" s="483"/>
      <c r="G24" s="484"/>
      <c r="H24" s="136">
        <v>0</v>
      </c>
      <c r="I24" s="40"/>
      <c r="J24" s="486"/>
    </row>
    <row r="25" spans="2:10" ht="15">
      <c r="B25" s="482" t="s">
        <v>582</v>
      </c>
      <c r="C25" s="483"/>
      <c r="D25" s="483"/>
      <c r="E25" s="483"/>
      <c r="F25" s="483"/>
      <c r="G25" s="484"/>
      <c r="H25" s="136">
        <v>0.5</v>
      </c>
      <c r="I25" s="40"/>
      <c r="J25" s="486"/>
    </row>
    <row r="26" spans="2:10" ht="15">
      <c r="B26" s="482" t="s">
        <v>583</v>
      </c>
      <c r="C26" s="483"/>
      <c r="D26" s="483"/>
      <c r="E26" s="483"/>
      <c r="F26" s="483"/>
      <c r="G26" s="484"/>
      <c r="H26" s="136">
        <v>0.75</v>
      </c>
      <c r="I26" s="40"/>
      <c r="J26" s="487"/>
    </row>
    <row r="27" spans="2:10">
      <c r="B27" s="31"/>
      <c r="C27" s="31"/>
      <c r="D27" s="31"/>
      <c r="E27" s="31"/>
      <c r="F27" s="31"/>
      <c r="G27" s="31"/>
      <c r="H27" s="137"/>
      <c r="I27" s="144"/>
      <c r="J27" s="139"/>
    </row>
    <row r="28" spans="2:10">
      <c r="B28" s="140" t="s">
        <v>584</v>
      </c>
      <c r="C28" s="31"/>
      <c r="D28" s="31"/>
      <c r="E28" s="31"/>
      <c r="F28" s="31"/>
      <c r="G28" s="31"/>
      <c r="H28" s="137"/>
      <c r="I28" s="144"/>
      <c r="J28" s="139"/>
    </row>
    <row r="29" spans="2:10" s="135" customFormat="1" ht="4">
      <c r="B29" s="134"/>
      <c r="C29" s="134"/>
      <c r="D29" s="134"/>
      <c r="E29" s="134"/>
      <c r="F29" s="134"/>
      <c r="G29" s="134"/>
      <c r="H29" s="141"/>
      <c r="I29" s="145"/>
      <c r="J29" s="143"/>
    </row>
    <row r="30" spans="2:10" ht="15">
      <c r="B30" s="482" t="s">
        <v>585</v>
      </c>
      <c r="C30" s="483"/>
      <c r="D30" s="483"/>
      <c r="E30" s="483"/>
      <c r="F30" s="483"/>
      <c r="G30" s="484"/>
      <c r="H30" s="136">
        <v>1.5</v>
      </c>
      <c r="I30" s="40"/>
      <c r="J30" s="485" t="str">
        <f>IF(I30="ü",H30,IF(I31="ü",H31,IF(I32="ü",H32,"")))</f>
        <v/>
      </c>
    </row>
    <row r="31" spans="2:10" ht="15">
      <c r="B31" s="482" t="s">
        <v>586</v>
      </c>
      <c r="C31" s="483"/>
      <c r="D31" s="483"/>
      <c r="E31" s="483"/>
      <c r="F31" s="483"/>
      <c r="G31" s="484"/>
      <c r="H31" s="136">
        <v>1</v>
      </c>
      <c r="I31" s="40"/>
      <c r="J31" s="486"/>
    </row>
    <row r="32" spans="2:10" ht="15">
      <c r="B32" s="482" t="s">
        <v>587</v>
      </c>
      <c r="C32" s="483"/>
      <c r="D32" s="483"/>
      <c r="E32" s="483"/>
      <c r="F32" s="483"/>
      <c r="G32" s="484"/>
      <c r="H32" s="136">
        <v>0.5</v>
      </c>
      <c r="I32" s="40"/>
      <c r="J32" s="486"/>
    </row>
    <row r="33" spans="2:10" ht="15">
      <c r="B33" s="482" t="s">
        <v>588</v>
      </c>
      <c r="C33" s="483"/>
      <c r="D33" s="483"/>
      <c r="E33" s="483"/>
      <c r="F33" s="483"/>
      <c r="G33" s="484"/>
      <c r="H33" s="136">
        <v>0</v>
      </c>
      <c r="I33" s="40"/>
      <c r="J33" s="487"/>
    </row>
    <row r="34" spans="2:10">
      <c r="B34" s="31"/>
      <c r="C34" s="31"/>
      <c r="D34" s="31"/>
      <c r="E34" s="31"/>
      <c r="F34" s="31"/>
      <c r="G34" s="31"/>
      <c r="H34" s="137"/>
      <c r="I34" s="144"/>
      <c r="J34" s="139"/>
    </row>
    <row r="35" spans="2:10">
      <c r="B35" s="140" t="s">
        <v>589</v>
      </c>
      <c r="C35" s="31"/>
      <c r="D35" s="31"/>
      <c r="E35" s="31"/>
      <c r="F35" s="31"/>
      <c r="G35" s="31"/>
      <c r="H35" s="137"/>
      <c r="I35" s="144"/>
      <c r="J35" s="139"/>
    </row>
    <row r="36" spans="2:10" s="135" customFormat="1" ht="4">
      <c r="B36" s="134"/>
      <c r="C36" s="134"/>
      <c r="D36" s="134"/>
      <c r="E36" s="134"/>
      <c r="F36" s="134"/>
      <c r="G36" s="134"/>
      <c r="H36" s="141"/>
      <c r="I36" s="145"/>
      <c r="J36" s="143"/>
    </row>
    <row r="37" spans="2:10">
      <c r="B37" s="482" t="s">
        <v>590</v>
      </c>
      <c r="C37" s="483"/>
      <c r="D37" s="483"/>
      <c r="E37" s="483"/>
      <c r="F37" s="483"/>
      <c r="G37" s="484"/>
      <c r="H37" s="136">
        <v>6</v>
      </c>
      <c r="I37" s="146">
        <f>NQ!F153</f>
        <v>0</v>
      </c>
      <c r="J37" s="147">
        <f>I37/10</f>
        <v>0</v>
      </c>
    </row>
    <row r="39" spans="2:10" ht="18.5">
      <c r="B39" s="476" t="s">
        <v>591</v>
      </c>
      <c r="C39" s="477"/>
      <c r="D39" s="477"/>
      <c r="E39" s="477"/>
      <c r="F39" s="477"/>
      <c r="G39" s="477"/>
      <c r="H39" s="478">
        <f>1+SUM(J5:J37)/100</f>
        <v>1</v>
      </c>
      <c r="I39" s="479"/>
      <c r="J39" s="480"/>
    </row>
    <row r="40" spans="2:10" s="135" customFormat="1" ht="4">
      <c r="B40" s="148"/>
      <c r="C40" s="148"/>
      <c r="D40" s="148"/>
      <c r="E40" s="148"/>
      <c r="F40" s="148"/>
      <c r="G40" s="148"/>
      <c r="H40" s="148"/>
      <c r="J40" s="148"/>
    </row>
    <row r="41" spans="2:10" s="135" customFormat="1" ht="4">
      <c r="B41" s="148"/>
      <c r="C41" s="148"/>
      <c r="D41" s="148"/>
      <c r="E41" s="148"/>
      <c r="F41" s="148"/>
      <c r="G41" s="148"/>
      <c r="H41" s="148"/>
      <c r="J41" s="148"/>
    </row>
    <row r="42" spans="2:10" s="135" customFormat="1" ht="4">
      <c r="B42" s="148"/>
      <c r="C42" s="148"/>
      <c r="D42" s="148"/>
      <c r="E42" s="148"/>
      <c r="F42" s="148"/>
      <c r="G42" s="148"/>
      <c r="H42" s="148"/>
      <c r="J42" s="148"/>
    </row>
    <row r="43" spans="2:10">
      <c r="B43" s="481" t="s">
        <v>592</v>
      </c>
      <c r="C43" s="481"/>
      <c r="D43" s="481"/>
      <c r="E43" s="481"/>
      <c r="F43" s="481"/>
      <c r="G43" s="481"/>
      <c r="H43" s="481"/>
      <c r="I43" s="149"/>
      <c r="J43" s="31"/>
    </row>
  </sheetData>
  <mergeCells count="27">
    <mergeCell ref="B1:J1"/>
    <mergeCell ref="B5:G5"/>
    <mergeCell ref="J5:J6"/>
    <mergeCell ref="B6:G6"/>
    <mergeCell ref="B10:G10"/>
    <mergeCell ref="J10:J12"/>
    <mergeCell ref="B11:G11"/>
    <mergeCell ref="B12:G12"/>
    <mergeCell ref="B23:G23"/>
    <mergeCell ref="J23:J26"/>
    <mergeCell ref="B24:G24"/>
    <mergeCell ref="B25:G25"/>
    <mergeCell ref="B26:G26"/>
    <mergeCell ref="B16:G16"/>
    <mergeCell ref="J16:J19"/>
    <mergeCell ref="B17:G17"/>
    <mergeCell ref="B18:G18"/>
    <mergeCell ref="B19:G19"/>
    <mergeCell ref="B39:G39"/>
    <mergeCell ref="H39:J39"/>
    <mergeCell ref="B43:H43"/>
    <mergeCell ref="B30:G30"/>
    <mergeCell ref="J30:J33"/>
    <mergeCell ref="B31:G31"/>
    <mergeCell ref="B32:G32"/>
    <mergeCell ref="B33:G33"/>
    <mergeCell ref="B37:G37"/>
  </mergeCells>
  <dataValidations count="1">
    <dataValidation type="list" allowBlank="1" showInputMessage="1" showErrorMessage="1" sqref="I27">
      <formula1>$AF$2</formula1>
    </dataValidation>
  </dataValidations>
  <pageMargins left="0.25" right="0.25" top="0.75" bottom="0.75" header="0.3" footer="0.3"/>
  <pageSetup paperSize="9" scale="9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Tabelas!$AF$2</xm:f>
          </x14:formula1>
          <xm:sqref>I5:I6 I10:I12 I16:I19 I23:I26 I30:I33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Y26"/>
  <sheetViews>
    <sheetView view="pageBreakPreview" zoomScale="75" zoomScaleNormal="100" zoomScaleSheetLayoutView="75" workbookViewId="0">
      <selection activeCell="H25" sqref="H25"/>
    </sheetView>
  </sheetViews>
  <sheetFormatPr defaultColWidth="8.7265625" defaultRowHeight="14.5"/>
  <cols>
    <col min="1" max="1" width="8.7265625" style="256"/>
    <col min="2" max="2" width="4.7265625" style="256" customWidth="1"/>
    <col min="3" max="3" width="25" style="256" customWidth="1"/>
    <col min="4" max="4" width="18.54296875" style="256" customWidth="1"/>
    <col min="5" max="5" width="17.26953125" style="256" customWidth="1"/>
    <col min="6" max="6" width="1.26953125" style="256" customWidth="1"/>
    <col min="7" max="7" width="17.7265625" style="257" bestFit="1" customWidth="1"/>
    <col min="8" max="9" width="23" style="256" customWidth="1"/>
    <col min="10" max="10" width="1.26953125" style="256" customWidth="1"/>
    <col min="11" max="11" width="13" style="256" customWidth="1"/>
    <col min="12" max="15" width="11.7265625" style="256" customWidth="1"/>
    <col min="16" max="16" width="1.26953125" style="256" customWidth="1"/>
    <col min="17" max="17" width="15.54296875" style="256" customWidth="1"/>
    <col min="18" max="21" width="14.7265625" style="256" customWidth="1"/>
    <col min="22" max="22" width="13.26953125" style="256" bestFit="1" customWidth="1"/>
    <col min="23" max="23" width="0" style="256" hidden="1" customWidth="1"/>
    <col min="24" max="24" width="24.54296875" style="256" hidden="1" customWidth="1"/>
    <col min="25" max="25" width="15.54296875" style="256" hidden="1" customWidth="1"/>
    <col min="26" max="26" width="0" style="256" hidden="1" customWidth="1"/>
    <col min="27" max="16384" width="8.7265625" style="256"/>
  </cols>
  <sheetData>
    <row r="1" spans="1:25" ht="51">
      <c r="A1" s="255"/>
      <c r="K1" s="258"/>
      <c r="L1" s="258"/>
      <c r="M1" s="258"/>
      <c r="N1" s="258"/>
      <c r="O1" s="258"/>
      <c r="Q1" s="258"/>
      <c r="T1" s="258"/>
      <c r="U1" s="258"/>
      <c r="X1" s="210" t="s">
        <v>684</v>
      </c>
      <c r="Y1" s="211" t="s">
        <v>685</v>
      </c>
    </row>
    <row r="2" spans="1:25" s="259" customFormat="1" ht="15.5">
      <c r="C2" s="260"/>
      <c r="D2" s="260"/>
      <c r="E2" s="260"/>
      <c r="F2" s="260"/>
      <c r="G2" s="260"/>
      <c r="H2" s="260"/>
      <c r="X2" s="212" t="s">
        <v>686</v>
      </c>
      <c r="Y2" s="213">
        <v>1</v>
      </c>
    </row>
    <row r="3" spans="1:25" s="261" customFormat="1" ht="15.75" customHeight="1" thickBot="1">
      <c r="C3" s="262" t="s">
        <v>687</v>
      </c>
      <c r="D3" s="263"/>
      <c r="E3" s="264"/>
      <c r="F3" s="264"/>
      <c r="G3" s="265"/>
      <c r="H3" s="263"/>
      <c r="I3" s="259"/>
      <c r="R3" s="259"/>
      <c r="S3" s="259"/>
      <c r="T3" s="259"/>
      <c r="U3" s="259"/>
      <c r="X3" s="214" t="s">
        <v>688</v>
      </c>
      <c r="Y3" s="215">
        <v>1.0249999999999999</v>
      </c>
    </row>
    <row r="4" spans="1:25" s="261" customFormat="1">
      <c r="C4" s="494" t="s">
        <v>684</v>
      </c>
      <c r="D4" s="495"/>
      <c r="E4" s="266" t="s">
        <v>686</v>
      </c>
      <c r="F4" s="267"/>
      <c r="G4" s="216"/>
      <c r="H4" s="216"/>
      <c r="I4" s="216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9"/>
      <c r="X4" s="217" t="s">
        <v>689</v>
      </c>
      <c r="Y4" s="218">
        <v>1.06</v>
      </c>
    </row>
    <row r="5" spans="1:25">
      <c r="C5" s="496" t="s">
        <v>690</v>
      </c>
      <c r="D5" s="497"/>
      <c r="E5" s="270">
        <v>0</v>
      </c>
      <c r="F5" s="271"/>
      <c r="G5" s="219" t="s">
        <v>691</v>
      </c>
      <c r="H5" s="219"/>
      <c r="I5" s="219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3"/>
    </row>
    <row r="6" spans="1:25" ht="30.75" customHeight="1">
      <c r="C6" s="496" t="s">
        <v>692</v>
      </c>
      <c r="D6" s="497"/>
      <c r="E6" s="274" t="s">
        <v>740</v>
      </c>
      <c r="F6" s="275"/>
      <c r="G6" s="498" t="s">
        <v>694</v>
      </c>
      <c r="H6" s="498"/>
      <c r="I6" s="498"/>
      <c r="J6" s="498"/>
      <c r="K6" s="498"/>
      <c r="L6" s="498"/>
      <c r="M6" s="498"/>
      <c r="N6" s="498"/>
      <c r="O6" s="498"/>
      <c r="P6" s="498"/>
      <c r="Q6" s="498"/>
      <c r="R6" s="498"/>
      <c r="S6" s="498"/>
      <c r="T6" s="498"/>
      <c r="U6" s="498"/>
      <c r="V6" s="499"/>
    </row>
    <row r="7" spans="1:25" ht="30.75" customHeight="1">
      <c r="C7" s="496" t="s">
        <v>695</v>
      </c>
      <c r="D7" s="497"/>
      <c r="E7" s="276">
        <f>ROUND(CO!H39,2)</f>
        <v>1</v>
      </c>
      <c r="F7" s="277"/>
      <c r="G7" s="498" t="s">
        <v>696</v>
      </c>
      <c r="H7" s="498"/>
      <c r="I7" s="498"/>
      <c r="J7" s="498"/>
      <c r="K7" s="498"/>
      <c r="L7" s="498"/>
      <c r="M7" s="498"/>
      <c r="N7" s="498"/>
      <c r="O7" s="498"/>
      <c r="P7" s="498"/>
      <c r="Q7" s="498"/>
      <c r="R7" s="498"/>
      <c r="S7" s="498"/>
      <c r="T7" s="498"/>
      <c r="U7" s="498"/>
      <c r="V7" s="499"/>
    </row>
    <row r="8" spans="1:25" ht="30.75" customHeight="1">
      <c r="A8" s="261" t="s">
        <v>746</v>
      </c>
      <c r="C8" s="500" t="s">
        <v>748</v>
      </c>
      <c r="D8" s="497"/>
      <c r="E8" s="278">
        <v>1.4</v>
      </c>
      <c r="F8" s="275"/>
      <c r="G8" s="220" t="s">
        <v>691</v>
      </c>
      <c r="H8" s="498" t="s">
        <v>697</v>
      </c>
      <c r="I8" s="498"/>
      <c r="J8" s="498"/>
      <c r="K8" s="498"/>
      <c r="L8" s="498"/>
      <c r="M8" s="498"/>
      <c r="N8" s="498"/>
      <c r="O8" s="498"/>
      <c r="P8" s="498"/>
      <c r="Q8" s="498"/>
      <c r="R8" s="498"/>
      <c r="S8" s="498"/>
      <c r="T8" s="498"/>
      <c r="U8" s="498"/>
      <c r="V8" s="499"/>
    </row>
    <row r="9" spans="1:25" ht="30.75" customHeight="1">
      <c r="C9" s="496" t="s">
        <v>698</v>
      </c>
      <c r="D9" s="497"/>
      <c r="E9" s="279">
        <v>162.54</v>
      </c>
      <c r="F9" s="280"/>
      <c r="G9" s="221" t="s">
        <v>691</v>
      </c>
      <c r="H9" s="498" t="s">
        <v>699</v>
      </c>
      <c r="I9" s="498"/>
      <c r="J9" s="498"/>
      <c r="K9" s="498"/>
      <c r="L9" s="498"/>
      <c r="M9" s="498"/>
      <c r="N9" s="498"/>
      <c r="O9" s="498"/>
      <c r="P9" s="498"/>
      <c r="Q9" s="498"/>
      <c r="R9" s="498"/>
      <c r="S9" s="498"/>
      <c r="T9" s="498"/>
      <c r="U9" s="498"/>
      <c r="V9" s="499"/>
    </row>
    <row r="10" spans="1:25">
      <c r="C10" s="496" t="s">
        <v>700</v>
      </c>
      <c r="D10" s="497"/>
      <c r="E10" s="281" t="s">
        <v>701</v>
      </c>
      <c r="F10" s="282"/>
      <c r="G10" s="283"/>
      <c r="H10" s="283"/>
      <c r="I10" s="283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3"/>
    </row>
    <row r="11" spans="1:25" ht="15" thickBot="1">
      <c r="C11" s="492" t="s">
        <v>702</v>
      </c>
      <c r="D11" s="493"/>
      <c r="E11" s="284">
        <v>80</v>
      </c>
      <c r="F11" s="285"/>
      <c r="G11" s="286"/>
      <c r="H11" s="286"/>
      <c r="I11" s="286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8"/>
    </row>
    <row r="12" spans="1:25" ht="15" thickBot="1">
      <c r="C12" s="289"/>
      <c r="D12" s="289"/>
      <c r="G12" s="256"/>
      <c r="H12" s="290"/>
      <c r="I12" s="290"/>
      <c r="R12" s="290"/>
      <c r="S12" s="290"/>
      <c r="T12" s="290"/>
      <c r="U12" s="290"/>
    </row>
    <row r="13" spans="1:25" ht="15" thickBot="1">
      <c r="C13" s="502" t="s">
        <v>703</v>
      </c>
      <c r="D13" s="503"/>
      <c r="E13" s="504"/>
      <c r="F13" s="291"/>
      <c r="G13" s="502" t="s">
        <v>704</v>
      </c>
      <c r="H13" s="503"/>
      <c r="I13" s="504"/>
      <c r="J13" s="291"/>
      <c r="K13" s="502" t="s">
        <v>705</v>
      </c>
      <c r="L13" s="503"/>
      <c r="M13" s="503"/>
      <c r="N13" s="503"/>
      <c r="O13" s="504"/>
      <c r="P13" s="291"/>
      <c r="Q13" s="502" t="s">
        <v>706</v>
      </c>
      <c r="R13" s="503"/>
      <c r="S13" s="503"/>
      <c r="T13" s="503"/>
      <c r="U13" s="503"/>
      <c r="V13" s="504"/>
    </row>
    <row r="14" spans="1:25" ht="93">
      <c r="C14" s="292" t="s">
        <v>707</v>
      </c>
      <c r="D14" s="293" t="s">
        <v>708</v>
      </c>
      <c r="E14" s="293" t="s">
        <v>709</v>
      </c>
      <c r="F14" s="294"/>
      <c r="G14" s="295" t="s">
        <v>710</v>
      </c>
      <c r="H14" s="296" t="s">
        <v>711</v>
      </c>
      <c r="I14" s="295" t="s">
        <v>712</v>
      </c>
      <c r="J14" s="294"/>
      <c r="K14" s="295" t="s">
        <v>713</v>
      </c>
      <c r="L14" s="295" t="s">
        <v>714</v>
      </c>
      <c r="M14" s="295" t="s">
        <v>715</v>
      </c>
      <c r="N14" s="295" t="s">
        <v>716</v>
      </c>
      <c r="O14" s="295" t="s">
        <v>717</v>
      </c>
      <c r="P14" s="294"/>
      <c r="Q14" s="295" t="s">
        <v>359</v>
      </c>
      <c r="R14" s="295" t="s">
        <v>718</v>
      </c>
      <c r="S14" s="295" t="s">
        <v>719</v>
      </c>
      <c r="T14" s="295" t="s">
        <v>720</v>
      </c>
      <c r="U14" s="295" t="s">
        <v>721</v>
      </c>
      <c r="V14" s="297" t="s">
        <v>2</v>
      </c>
    </row>
    <row r="15" spans="1:25" ht="18.5">
      <c r="C15" s="222" t="str">
        <f>+'[5]Quadro INE CS'!A22</f>
        <v>Janeiro de 2022</v>
      </c>
      <c r="D15" s="223">
        <v>120.47</v>
      </c>
      <c r="E15" s="298">
        <v>796.76</v>
      </c>
      <c r="F15" s="294"/>
      <c r="G15" s="299">
        <f>(MAX(($E$8*270-230)*$E$9/100,40))*(MAX(IF($E$10="sim",1,MIN(ROUNDDOWN($E$11/5,0)*0.1,0.8)),$E$10))</f>
        <v>240.55919999999998</v>
      </c>
      <c r="H15" s="300">
        <f>+(ROUND(E15*(1+$E$5)*1.3*IF(OR($E$6="Região Autónoma da Madeira",$E$6="Região Autónoma dos Açores"),1.2,1)*$E$7,2)+G15)</f>
        <v>1276.3491999999999</v>
      </c>
      <c r="I15" s="299">
        <f>H15*0.5</f>
        <v>638.17459999999994</v>
      </c>
      <c r="J15" s="294"/>
      <c r="K15" s="224">
        <v>50</v>
      </c>
      <c r="L15" s="224">
        <v>50</v>
      </c>
      <c r="M15" s="224">
        <v>50</v>
      </c>
      <c r="N15" s="224">
        <v>50</v>
      </c>
      <c r="O15" s="224">
        <v>50</v>
      </c>
      <c r="P15" s="294"/>
      <c r="Q15" s="301">
        <f>+K15*H15*VLOOKUP($E$4,'Simulador HCC'!$X$2:$Y$4,2,FALSE)</f>
        <v>63817.459999999992</v>
      </c>
      <c r="R15" s="301">
        <f>MIN(+H15/2*28,L15*I15)*VLOOKUP($E$4,'Simulador HCC'!$X$2:$Y$4,2,FALSE)</f>
        <v>17868.888799999997</v>
      </c>
      <c r="S15" s="301">
        <f>MIN(+H15/2*30,M15*I15)*VLOOKUP($E$4,'Simulador HCC'!$X$2:$Y$4,2,FALSE)</f>
        <v>19145.237999999998</v>
      </c>
      <c r="T15" s="301">
        <f>MIN(+H15/2*20,N15*I15)*VLOOKUP($E$4,'Simulador HCC'!$X$2:$Y$4,2,FALSE)</f>
        <v>12763.491999999998</v>
      </c>
      <c r="U15" s="301">
        <f>MIN(+H15/2*6,O15*I15)*VLOOKUP($E$4,'Simulador HCC'!$X$2:$Y$4,2,FALSE)</f>
        <v>3829.0475999999999</v>
      </c>
      <c r="V15" s="302">
        <f>SUM(Q15:U15)</f>
        <v>117424.12639999999</v>
      </c>
    </row>
    <row r="17" spans="1:22" ht="35.25" customHeight="1">
      <c r="B17" s="294"/>
      <c r="C17" s="505" t="s">
        <v>722</v>
      </c>
      <c r="D17" s="505"/>
      <c r="E17" s="505"/>
      <c r="F17" s="505"/>
      <c r="G17" s="505"/>
      <c r="H17" s="505"/>
      <c r="I17" s="505"/>
      <c r="J17" s="505"/>
      <c r="K17" s="505"/>
      <c r="L17" s="505"/>
      <c r="M17" s="505"/>
      <c r="N17" s="505"/>
      <c r="O17" s="505"/>
      <c r="P17" s="505"/>
      <c r="Q17" s="505"/>
      <c r="R17" s="505"/>
      <c r="S17" s="505"/>
      <c r="T17" s="505"/>
      <c r="U17" s="505"/>
      <c r="V17" s="505"/>
    </row>
    <row r="18" spans="1:22" ht="35.25" customHeight="1">
      <c r="B18" s="294"/>
      <c r="C18" s="501" t="s">
        <v>723</v>
      </c>
      <c r="D18" s="501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  <c r="R18" s="501"/>
      <c r="S18" s="501"/>
      <c r="T18" s="501"/>
      <c r="U18" s="501"/>
      <c r="V18" s="501"/>
    </row>
    <row r="19" spans="1:22" ht="35.25" customHeight="1">
      <c r="B19" s="294"/>
      <c r="C19" s="501" t="s">
        <v>724</v>
      </c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  <c r="R19" s="501"/>
      <c r="S19" s="501"/>
      <c r="T19" s="501"/>
      <c r="U19" s="501"/>
      <c r="V19" s="501"/>
    </row>
    <row r="20" spans="1:22" ht="78" customHeight="1">
      <c r="A20" s="303"/>
      <c r="G20" s="256"/>
    </row>
    <row r="21" spans="1:22" ht="29.25" customHeight="1">
      <c r="G21" s="256"/>
    </row>
    <row r="22" spans="1:22" ht="30" customHeight="1">
      <c r="G22" s="256"/>
    </row>
    <row r="23" spans="1:22" ht="15" customHeight="1">
      <c r="G23" s="256"/>
    </row>
    <row r="24" spans="1:22" ht="41.25" customHeight="1">
      <c r="G24" s="256"/>
    </row>
    <row r="25" spans="1:22" ht="28.5" customHeight="1">
      <c r="G25" s="256"/>
    </row>
    <row r="26" spans="1:22">
      <c r="G26" s="256"/>
    </row>
  </sheetData>
  <mergeCells count="19">
    <mergeCell ref="C19:V19"/>
    <mergeCell ref="C13:E13"/>
    <mergeCell ref="G13:I13"/>
    <mergeCell ref="K13:O13"/>
    <mergeCell ref="Q13:V13"/>
    <mergeCell ref="C17:V17"/>
    <mergeCell ref="C18:V18"/>
    <mergeCell ref="C11:D11"/>
    <mergeCell ref="C4:D4"/>
    <mergeCell ref="C5:D5"/>
    <mergeCell ref="C6:D6"/>
    <mergeCell ref="G6:V6"/>
    <mergeCell ref="C7:D7"/>
    <mergeCell ref="G7:V7"/>
    <mergeCell ref="C8:D8"/>
    <mergeCell ref="H8:V8"/>
    <mergeCell ref="C9:D9"/>
    <mergeCell ref="H9:V9"/>
    <mergeCell ref="C10:D10"/>
  </mergeCells>
  <dataValidations count="6">
    <dataValidation type="list" allowBlank="1" showInputMessage="1" showErrorMessage="1" sqref="G3 E10:F10">
      <formula1>#REF!</formula1>
    </dataValidation>
    <dataValidation type="list" allowBlank="1" showInputMessage="1" showErrorMessage="1" sqref="E4:F4">
      <formula1>$X$2:$X$4</formula1>
    </dataValidation>
    <dataValidation type="list" allowBlank="1" showInputMessage="1" showErrorMessage="1" sqref="E6">
      <formula1>"Continente,Região Autónoma da Madeira,Região Autónoma dos Açores)"</formula1>
    </dataValidation>
    <dataValidation type="list" allowBlank="1" showInputMessage="1" showErrorMessage="1" sqref="F6">
      <formula1>$Y$5:$Y$7</formula1>
    </dataValidation>
    <dataValidation operator="lessThanOrEqual" allowBlank="1" showInputMessage="1" showErrorMessage="1" sqref="E5:F5"/>
    <dataValidation type="custom" allowBlank="1" showInputMessage="1" showErrorMessage="1" sqref="E7:F7">
      <formula1>AND(E7&gt;=1,E7&lt;=1.12)</formula1>
    </dataValidation>
  </dataValidations>
  <hyperlinks>
    <hyperlink ref="G8" r:id="rId1" display="Consulta"/>
    <hyperlink ref="G9" r:id="rId2" display="Clicar para consultar"/>
    <hyperlink ref="G5" r:id="rId3" display="clicar para consultar"/>
    <hyperlink ref="A8" r:id="rId4"/>
  </hyperlinks>
  <pageMargins left="0.31496062992125984" right="0.31496062992125984" top="0.74803149606299213" bottom="0.74803149606299213" header="0.31496062992125984" footer="0.31496062992125984"/>
  <pageSetup paperSize="9" scale="50" orientation="landscape" r:id="rId5"/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2"/>
  <sheetViews>
    <sheetView topLeftCell="AA1" zoomScale="75" zoomScaleNormal="75" workbookViewId="0">
      <selection activeCell="AK5" sqref="AK5"/>
    </sheetView>
  </sheetViews>
  <sheetFormatPr defaultColWidth="39.7265625" defaultRowHeight="14.5"/>
  <cols>
    <col min="1" max="1" width="18.26953125" style="23" bestFit="1" customWidth="1"/>
    <col min="2" max="2" width="25" style="23" bestFit="1" customWidth="1"/>
    <col min="3" max="4" width="18.26953125" style="23" customWidth="1"/>
    <col min="5" max="5" width="30.26953125" style="4" customWidth="1"/>
    <col min="6" max="6" width="14.26953125" style="8" bestFit="1" customWidth="1"/>
    <col min="7" max="7" width="14.26953125" style="8" customWidth="1"/>
    <col min="8" max="8" width="16.7265625" style="4" customWidth="1"/>
    <col min="9" max="9" width="35.453125" style="4" customWidth="1"/>
    <col min="10" max="10" width="15.453125" style="4" bestFit="1" customWidth="1"/>
    <col min="11" max="11" width="22.54296875" style="8" bestFit="1" customWidth="1"/>
    <col min="12" max="12" width="22.54296875" style="8" customWidth="1"/>
    <col min="13" max="13" width="61.453125" style="29" customWidth="1"/>
    <col min="14" max="14" width="9" style="29" bestFit="1" customWidth="1"/>
    <col min="15" max="15" width="48.26953125" style="29" customWidth="1"/>
    <col min="16" max="16" width="31.7265625" style="29" customWidth="1"/>
    <col min="17" max="17" width="1.26953125" style="8" customWidth="1"/>
    <col min="18" max="18" width="18.7265625" style="8" bestFit="1" customWidth="1"/>
    <col min="19" max="19" width="9.26953125" style="8" bestFit="1" customWidth="1"/>
    <col min="20" max="21" width="14.7265625" style="8" bestFit="1" customWidth="1"/>
    <col min="22" max="22" width="13.7265625" style="8" bestFit="1" customWidth="1"/>
    <col min="23" max="23" width="1.26953125" style="8" customWidth="1"/>
    <col min="24" max="24" width="35.7265625" style="8" customWidth="1"/>
    <col min="25" max="25" width="1.453125" style="8" customWidth="1"/>
    <col min="26" max="26" width="25.7265625" style="8" customWidth="1"/>
    <col min="27" max="27" width="1" style="8" customWidth="1"/>
    <col min="28" max="28" width="39.7265625" style="8"/>
    <col min="29" max="29" width="28" style="8" bestFit="1" customWidth="1"/>
    <col min="30" max="30" width="13.7265625" style="8" bestFit="1" customWidth="1"/>
    <col min="31" max="31" width="12.26953125" style="8" bestFit="1" customWidth="1"/>
    <col min="32" max="16384" width="39.7265625" style="8"/>
  </cols>
  <sheetData>
    <row r="1" spans="1:34" ht="84.5" thickBot="1">
      <c r="A1" s="228" t="s">
        <v>0</v>
      </c>
      <c r="B1" s="314" t="s">
        <v>741</v>
      </c>
      <c r="C1" s="228" t="s">
        <v>673</v>
      </c>
      <c r="D1" s="228" t="s">
        <v>672</v>
      </c>
      <c r="E1" s="209" t="s">
        <v>619</v>
      </c>
      <c r="F1" s="209" t="s">
        <v>683</v>
      </c>
      <c r="G1" s="209" t="s">
        <v>743</v>
      </c>
      <c r="H1" s="209" t="s">
        <v>388</v>
      </c>
      <c r="I1" s="209" t="s">
        <v>661</v>
      </c>
      <c r="J1" s="27" t="s">
        <v>366</v>
      </c>
      <c r="K1" s="237" t="s">
        <v>322</v>
      </c>
      <c r="L1" s="237" t="s">
        <v>760</v>
      </c>
      <c r="M1" s="238" t="s">
        <v>323</v>
      </c>
      <c r="N1" s="239" t="s">
        <v>334</v>
      </c>
      <c r="O1" s="239" t="s">
        <v>610</v>
      </c>
      <c r="P1" s="239" t="s">
        <v>604</v>
      </c>
      <c r="Q1" s="239" t="s">
        <v>593</v>
      </c>
      <c r="R1" s="234" t="s">
        <v>333</v>
      </c>
      <c r="S1" s="234" t="s">
        <v>320</v>
      </c>
      <c r="T1" s="234" t="s">
        <v>321</v>
      </c>
      <c r="U1" s="234" t="s">
        <v>316</v>
      </c>
      <c r="V1" s="234" t="s">
        <v>309</v>
      </c>
      <c r="X1" s="226" t="s">
        <v>331</v>
      </c>
      <c r="Z1" s="226" t="s">
        <v>332</v>
      </c>
      <c r="AB1" s="233" t="s">
        <v>335</v>
      </c>
      <c r="AC1" s="23" t="s">
        <v>741</v>
      </c>
      <c r="AD1" s="337" t="s">
        <v>745</v>
      </c>
      <c r="AE1" s="337" t="s">
        <v>744</v>
      </c>
      <c r="AF1" s="8" t="s">
        <v>750</v>
      </c>
      <c r="AG1" s="8" t="s">
        <v>751</v>
      </c>
      <c r="AH1" s="8" t="s">
        <v>754</v>
      </c>
    </row>
    <row r="2" spans="1:34" ht="32" thickBot="1">
      <c r="A2" s="229" t="s">
        <v>4</v>
      </c>
      <c r="B2" s="315" t="s">
        <v>740</v>
      </c>
      <c r="C2" s="249" t="s">
        <v>650</v>
      </c>
      <c r="D2" s="251" t="s">
        <v>665</v>
      </c>
      <c r="E2" s="4" t="s">
        <v>318</v>
      </c>
      <c r="F2" s="28" t="s">
        <v>310</v>
      </c>
      <c r="G2" s="28">
        <v>57</v>
      </c>
      <c r="H2" s="4" t="s">
        <v>650</v>
      </c>
      <c r="I2" s="22" t="s">
        <v>662</v>
      </c>
      <c r="J2" s="27" t="s">
        <v>359</v>
      </c>
      <c r="K2" s="240" t="s">
        <v>0</v>
      </c>
      <c r="L2" s="240" t="s">
        <v>376</v>
      </c>
      <c r="M2" s="232" t="s">
        <v>325</v>
      </c>
      <c r="N2" s="240" t="s">
        <v>333</v>
      </c>
      <c r="O2" s="240"/>
      <c r="P2" s="240"/>
      <c r="Q2" s="241"/>
      <c r="R2" s="232" t="s">
        <v>336</v>
      </c>
      <c r="S2" s="235" t="e">
        <f>VLOOKUP(município,Tabelas!$A$2:$A$309,15,FALSE)</f>
        <v>#REF!</v>
      </c>
      <c r="T2" s="236" t="s">
        <v>319</v>
      </c>
      <c r="U2" s="236" t="s">
        <v>319</v>
      </c>
      <c r="V2" s="232" t="s">
        <v>374</v>
      </c>
      <c r="X2" s="232" t="s">
        <v>340</v>
      </c>
      <c r="Z2" s="227" t="s">
        <v>345</v>
      </c>
      <c r="AB2" s="232" t="s">
        <v>346</v>
      </c>
      <c r="AC2" s="315" t="s">
        <v>740</v>
      </c>
      <c r="AD2" s="338">
        <v>0.06</v>
      </c>
      <c r="AE2" s="338">
        <v>0.23</v>
      </c>
      <c r="AF2" s="8" t="s">
        <v>749</v>
      </c>
      <c r="AG2" s="8" t="s">
        <v>752</v>
      </c>
      <c r="AH2" s="8" t="s">
        <v>753</v>
      </c>
    </row>
    <row r="3" spans="1:34" ht="52.5">
      <c r="A3" s="230" t="s">
        <v>5</v>
      </c>
      <c r="B3" s="315" t="s">
        <v>740</v>
      </c>
      <c r="C3" s="250" t="s">
        <v>674</v>
      </c>
      <c r="D3" s="252" t="s">
        <v>654</v>
      </c>
      <c r="E3" s="4" t="s">
        <v>317</v>
      </c>
      <c r="F3" s="28" t="s">
        <v>311</v>
      </c>
      <c r="G3" s="28">
        <v>73</v>
      </c>
      <c r="H3" s="4" t="s">
        <v>651</v>
      </c>
      <c r="I3" s="22" t="s">
        <v>663</v>
      </c>
      <c r="J3" s="27" t="s">
        <v>360</v>
      </c>
      <c r="K3" s="1" t="s">
        <v>757</v>
      </c>
      <c r="L3" s="1" t="s">
        <v>375</v>
      </c>
      <c r="M3" s="5" t="s">
        <v>326</v>
      </c>
      <c r="N3" s="1" t="s">
        <v>333</v>
      </c>
      <c r="O3" s="165" t="s">
        <v>605</v>
      </c>
      <c r="P3" s="166" t="s">
        <v>612</v>
      </c>
      <c r="Q3" s="1"/>
      <c r="R3" s="5" t="s">
        <v>337</v>
      </c>
      <c r="S3" s="195">
        <f>CP_HCC</f>
        <v>985.61199999999997</v>
      </c>
      <c r="T3" s="199">
        <v>0.5</v>
      </c>
      <c r="U3" s="199">
        <v>0.4</v>
      </c>
      <c r="V3" s="202" t="s">
        <v>375</v>
      </c>
      <c r="X3" s="5" t="s">
        <v>341</v>
      </c>
      <c r="AB3" s="5" t="s">
        <v>347</v>
      </c>
      <c r="AC3" s="316" t="s">
        <v>742</v>
      </c>
      <c r="AD3" s="338">
        <v>0.04</v>
      </c>
      <c r="AE3" s="338">
        <v>0.16</v>
      </c>
    </row>
    <row r="4" spans="1:34" ht="93">
      <c r="A4" s="191" t="s">
        <v>6</v>
      </c>
      <c r="B4" s="315" t="s">
        <v>740</v>
      </c>
      <c r="C4" s="248" t="s">
        <v>357</v>
      </c>
      <c r="D4" s="251" t="s">
        <v>653</v>
      </c>
      <c r="E4" s="4" t="s">
        <v>763</v>
      </c>
      <c r="F4" s="28" t="s">
        <v>312</v>
      </c>
      <c r="G4" s="28">
        <v>95</v>
      </c>
      <c r="H4" s="4" t="s">
        <v>357</v>
      </c>
      <c r="I4" s="22" t="s">
        <v>664</v>
      </c>
      <c r="J4" s="27" t="s">
        <v>365</v>
      </c>
      <c r="K4" s="192" t="s">
        <v>758</v>
      </c>
      <c r="L4" s="192" t="s">
        <v>761</v>
      </c>
      <c r="M4" s="193" t="s">
        <v>329</v>
      </c>
      <c r="N4" s="192" t="s">
        <v>333</v>
      </c>
      <c r="O4" s="196" t="s">
        <v>606</v>
      </c>
      <c r="P4" s="197" t="s">
        <v>612</v>
      </c>
      <c r="Q4" s="192"/>
      <c r="R4" s="193" t="s">
        <v>338</v>
      </c>
      <c r="S4" s="194">
        <f>CP_HCC</f>
        <v>985.61199999999997</v>
      </c>
      <c r="T4" s="198">
        <v>1</v>
      </c>
      <c r="U4" s="198">
        <v>0.35</v>
      </c>
      <c r="V4" s="203" t="s">
        <v>376</v>
      </c>
      <c r="X4" s="193" t="s">
        <v>342</v>
      </c>
      <c r="AB4" s="193" t="s">
        <v>348</v>
      </c>
      <c r="AC4" s="316" t="s">
        <v>693</v>
      </c>
      <c r="AD4" s="338">
        <v>0.05</v>
      </c>
      <c r="AE4" s="338">
        <v>0.22</v>
      </c>
    </row>
    <row r="5" spans="1:34" ht="155.5" thickBot="1">
      <c r="A5" s="230" t="s">
        <v>7</v>
      </c>
      <c r="B5" s="315" t="s">
        <v>740</v>
      </c>
      <c r="C5" s="230"/>
      <c r="D5" s="253" t="s">
        <v>655</v>
      </c>
      <c r="F5" s="28" t="s">
        <v>313</v>
      </c>
      <c r="G5" s="28">
        <v>117</v>
      </c>
      <c r="I5" s="22" t="s">
        <v>682</v>
      </c>
      <c r="J5" s="27" t="s">
        <v>364</v>
      </c>
      <c r="K5" s="1" t="s">
        <v>759</v>
      </c>
      <c r="L5" s="1"/>
      <c r="M5" s="5" t="s">
        <v>324</v>
      </c>
      <c r="N5" s="1" t="s">
        <v>333</v>
      </c>
      <c r="O5" s="165" t="s">
        <v>607</v>
      </c>
      <c r="P5" s="166" t="s">
        <v>613</v>
      </c>
      <c r="Q5" s="1"/>
      <c r="R5" s="5" t="s">
        <v>681</v>
      </c>
      <c r="S5" s="195" t="e">
        <f>VLOOKUP(município,Tabelas!$A$2:$A$309,14,FALSE)</f>
        <v>#REF!</v>
      </c>
      <c r="T5" s="199">
        <v>0.4</v>
      </c>
      <c r="U5" s="199">
        <v>0.3</v>
      </c>
      <c r="V5" s="202" t="s">
        <v>377</v>
      </c>
      <c r="X5" s="5" t="s">
        <v>343</v>
      </c>
      <c r="AB5" s="208" t="s">
        <v>349</v>
      </c>
    </row>
    <row r="6" spans="1:34" ht="62.5" thickBot="1">
      <c r="A6" s="190" t="s">
        <v>8</v>
      </c>
      <c r="B6" s="315" t="s">
        <v>740</v>
      </c>
      <c r="C6" s="190"/>
      <c r="D6" s="190"/>
      <c r="F6" s="28" t="s">
        <v>314</v>
      </c>
      <c r="G6" s="28">
        <v>129</v>
      </c>
      <c r="J6" s="27" t="s">
        <v>363</v>
      </c>
      <c r="K6" s="192" t="s">
        <v>791</v>
      </c>
      <c r="L6" s="192"/>
      <c r="M6" s="193" t="s">
        <v>327</v>
      </c>
      <c r="N6" s="192" t="s">
        <v>331</v>
      </c>
      <c r="O6" s="196" t="s">
        <v>608</v>
      </c>
      <c r="P6" s="197" t="s">
        <v>613</v>
      </c>
      <c r="Q6" s="192"/>
      <c r="R6" s="193" t="s">
        <v>355</v>
      </c>
      <c r="S6" s="194" t="e">
        <f>S5</f>
        <v>#REF!</v>
      </c>
      <c r="T6" s="198">
        <v>0.45</v>
      </c>
      <c r="U6" s="198">
        <v>0.35</v>
      </c>
      <c r="V6" s="203" t="s">
        <v>378</v>
      </c>
      <c r="X6" s="201" t="s">
        <v>344</v>
      </c>
    </row>
    <row r="7" spans="1:34" ht="46.5">
      <c r="A7" s="230" t="s">
        <v>9</v>
      </c>
      <c r="B7" s="315" t="s">
        <v>740</v>
      </c>
      <c r="C7" s="230"/>
      <c r="D7" s="230"/>
      <c r="F7" s="28" t="s">
        <v>315</v>
      </c>
      <c r="G7" s="28">
        <v>150</v>
      </c>
      <c r="J7" s="27"/>
      <c r="M7" s="5" t="s">
        <v>328</v>
      </c>
      <c r="N7" s="1" t="s">
        <v>332</v>
      </c>
      <c r="O7" s="165" t="s">
        <v>609</v>
      </c>
      <c r="P7" s="166" t="s">
        <v>613</v>
      </c>
      <c r="Q7" s="1"/>
      <c r="R7" s="1" t="s">
        <v>354</v>
      </c>
      <c r="S7" s="195" t="e">
        <f>#REF!</f>
        <v>#REF!</v>
      </c>
      <c r="T7" s="200">
        <v>0.5</v>
      </c>
      <c r="U7" s="200">
        <v>0.35</v>
      </c>
      <c r="V7" s="202"/>
    </row>
    <row r="8" spans="1:34" ht="63.5" thickBot="1">
      <c r="A8" s="191"/>
      <c r="B8" s="315" t="s">
        <v>740</v>
      </c>
      <c r="C8" s="331"/>
      <c r="D8" s="191"/>
      <c r="F8" s="28" t="s">
        <v>739</v>
      </c>
      <c r="G8" s="28">
        <v>57</v>
      </c>
      <c r="J8" s="27"/>
      <c r="M8" s="243" t="s">
        <v>330</v>
      </c>
      <c r="N8" s="242" t="s">
        <v>335</v>
      </c>
      <c r="O8" s="244" t="s">
        <v>611</v>
      </c>
      <c r="P8" s="245" t="s">
        <v>613</v>
      </c>
      <c r="Q8" s="242"/>
      <c r="R8" s="201" t="s">
        <v>339</v>
      </c>
      <c r="S8" s="204">
        <v>100</v>
      </c>
      <c r="T8" s="205">
        <v>0</v>
      </c>
      <c r="U8" s="205">
        <v>0</v>
      </c>
      <c r="V8" s="206"/>
    </row>
    <row r="9" spans="1:34" ht="15.5">
      <c r="A9" s="230" t="s">
        <v>10</v>
      </c>
      <c r="B9" s="315" t="s">
        <v>740</v>
      </c>
      <c r="C9" s="230"/>
      <c r="D9" s="230"/>
      <c r="R9" s="6"/>
      <c r="S9" s="7"/>
      <c r="T9" s="7"/>
      <c r="U9" s="7"/>
      <c r="W9" s="331"/>
    </row>
    <row r="10" spans="1:34" ht="42">
      <c r="A10" s="190" t="s">
        <v>11</v>
      </c>
      <c r="B10" s="315" t="s">
        <v>740</v>
      </c>
      <c r="C10" s="190"/>
      <c r="D10" s="190"/>
      <c r="R10" s="10" t="s">
        <v>351</v>
      </c>
      <c r="S10" s="9"/>
      <c r="T10" s="7"/>
      <c r="U10" s="7"/>
    </row>
    <row r="11" spans="1:34" ht="52.5">
      <c r="A11" s="230" t="s">
        <v>12</v>
      </c>
      <c r="B11" s="315" t="s">
        <v>740</v>
      </c>
      <c r="C11" s="230"/>
      <c r="D11" s="230"/>
      <c r="R11" s="11" t="s">
        <v>350</v>
      </c>
      <c r="S11" s="9"/>
      <c r="U11" s="7"/>
    </row>
    <row r="12" spans="1:34" ht="31.5">
      <c r="A12" s="190" t="s">
        <v>13</v>
      </c>
      <c r="B12" s="315" t="s">
        <v>740</v>
      </c>
      <c r="C12" s="190"/>
      <c r="D12" s="190"/>
      <c r="R12" s="12" t="s">
        <v>352</v>
      </c>
      <c r="S12" s="7"/>
      <c r="U12" s="7"/>
    </row>
    <row r="13" spans="1:34" ht="15.5">
      <c r="A13" s="230" t="s">
        <v>14</v>
      </c>
      <c r="B13" s="315" t="s">
        <v>740</v>
      </c>
      <c r="C13" s="230"/>
      <c r="D13" s="230"/>
    </row>
    <row r="14" spans="1:34" ht="15.5">
      <c r="A14" s="191" t="s">
        <v>15</v>
      </c>
      <c r="B14" s="315" t="s">
        <v>740</v>
      </c>
      <c r="C14" s="191"/>
      <c r="D14" s="191"/>
    </row>
    <row r="15" spans="1:34" ht="15.5">
      <c r="A15" s="230" t="s">
        <v>1</v>
      </c>
      <c r="B15" s="315" t="s">
        <v>740</v>
      </c>
      <c r="C15" s="230"/>
      <c r="D15" s="230"/>
    </row>
    <row r="16" spans="1:34" ht="15.5">
      <c r="A16" s="191" t="s">
        <v>16</v>
      </c>
      <c r="B16" s="315" t="s">
        <v>740</v>
      </c>
      <c r="C16" s="191"/>
      <c r="D16" s="191"/>
    </row>
    <row r="17" spans="1:4" ht="15.5">
      <c r="A17" s="230" t="s">
        <v>17</v>
      </c>
      <c r="B17" s="315" t="s">
        <v>740</v>
      </c>
      <c r="C17" s="230"/>
      <c r="D17" s="230"/>
    </row>
    <row r="18" spans="1:4" ht="15.5">
      <c r="A18" s="190" t="s">
        <v>18</v>
      </c>
      <c r="B18" s="315" t="s">
        <v>740</v>
      </c>
      <c r="C18" s="190"/>
      <c r="D18" s="190"/>
    </row>
    <row r="19" spans="1:4" ht="15.5">
      <c r="A19" s="231" t="s">
        <v>19</v>
      </c>
      <c r="B19" s="315" t="s">
        <v>740</v>
      </c>
      <c r="C19" s="231"/>
      <c r="D19" s="231"/>
    </row>
    <row r="20" spans="1:4" ht="15.5">
      <c r="A20" s="191" t="s">
        <v>20</v>
      </c>
      <c r="B20" s="315" t="s">
        <v>740</v>
      </c>
      <c r="C20" s="191"/>
      <c r="D20" s="191"/>
    </row>
    <row r="21" spans="1:4" ht="15.5">
      <c r="A21" s="231" t="s">
        <v>21</v>
      </c>
      <c r="B21" s="315" t="s">
        <v>740</v>
      </c>
      <c r="C21" s="231"/>
      <c r="D21" s="231"/>
    </row>
    <row r="22" spans="1:4" ht="15.5">
      <c r="A22" s="190" t="s">
        <v>22</v>
      </c>
      <c r="B22" s="315" t="s">
        <v>740</v>
      </c>
      <c r="C22" s="190"/>
      <c r="D22" s="190"/>
    </row>
    <row r="23" spans="1:4" ht="15.5">
      <c r="A23" s="230" t="s">
        <v>23</v>
      </c>
      <c r="B23" s="315" t="s">
        <v>740</v>
      </c>
      <c r="C23" s="230"/>
      <c r="D23" s="230"/>
    </row>
    <row r="24" spans="1:4" ht="15.5">
      <c r="A24" s="191" t="s">
        <v>24</v>
      </c>
      <c r="B24" s="315" t="s">
        <v>740</v>
      </c>
      <c r="C24" s="191"/>
      <c r="D24" s="191"/>
    </row>
    <row r="25" spans="1:4" ht="15.5">
      <c r="A25" s="230" t="s">
        <v>25</v>
      </c>
      <c r="B25" s="315" t="s">
        <v>740</v>
      </c>
      <c r="C25" s="230"/>
      <c r="D25" s="230"/>
    </row>
    <row r="26" spans="1:4" ht="15.5">
      <c r="A26" s="191" t="s">
        <v>26</v>
      </c>
      <c r="B26" s="315" t="s">
        <v>740</v>
      </c>
      <c r="C26" s="191"/>
      <c r="D26" s="191"/>
    </row>
    <row r="27" spans="1:4" ht="15.5">
      <c r="A27" s="230" t="s">
        <v>27</v>
      </c>
      <c r="B27" s="315" t="s">
        <v>740</v>
      </c>
      <c r="C27" s="230"/>
      <c r="D27" s="230"/>
    </row>
    <row r="28" spans="1:4" ht="15.5">
      <c r="A28" s="190" t="s">
        <v>28</v>
      </c>
      <c r="B28" s="315" t="s">
        <v>740</v>
      </c>
      <c r="C28" s="190"/>
      <c r="D28" s="190"/>
    </row>
    <row r="29" spans="1:4" ht="15.5">
      <c r="A29" s="230" t="s">
        <v>29</v>
      </c>
      <c r="B29" s="315" t="s">
        <v>740</v>
      </c>
      <c r="C29" s="230"/>
      <c r="D29" s="230"/>
    </row>
    <row r="30" spans="1:4" ht="15.5">
      <c r="A30" s="191" t="s">
        <v>30</v>
      </c>
      <c r="B30" s="316" t="s">
        <v>742</v>
      </c>
      <c r="C30" s="191"/>
      <c r="D30" s="191"/>
    </row>
    <row r="31" spans="1:4" ht="15.5">
      <c r="A31" s="231" t="s">
        <v>31</v>
      </c>
      <c r="B31" s="315" t="s">
        <v>740</v>
      </c>
      <c r="C31" s="231"/>
      <c r="D31" s="231"/>
    </row>
    <row r="32" spans="1:4" ht="15.5">
      <c r="A32" s="191" t="s">
        <v>32</v>
      </c>
      <c r="B32" s="315" t="s">
        <v>740</v>
      </c>
      <c r="C32" s="191"/>
      <c r="D32" s="191"/>
    </row>
    <row r="33" spans="1:4" ht="15.5">
      <c r="A33" s="230" t="s">
        <v>33</v>
      </c>
      <c r="B33" s="315" t="s">
        <v>740</v>
      </c>
      <c r="C33" s="230"/>
      <c r="D33" s="230"/>
    </row>
    <row r="34" spans="1:4" ht="15.5">
      <c r="A34" s="190" t="s">
        <v>34</v>
      </c>
      <c r="B34" s="315" t="s">
        <v>740</v>
      </c>
      <c r="C34" s="190"/>
      <c r="D34" s="190"/>
    </row>
    <row r="35" spans="1:4" ht="15.5">
      <c r="A35" s="231" t="s">
        <v>35</v>
      </c>
      <c r="B35" s="315" t="s">
        <v>740</v>
      </c>
      <c r="C35" s="231"/>
      <c r="D35" s="231"/>
    </row>
    <row r="36" spans="1:4" ht="15.5">
      <c r="A36" s="190" t="s">
        <v>36</v>
      </c>
      <c r="B36" s="315" t="s">
        <v>740</v>
      </c>
      <c r="C36" s="190"/>
      <c r="D36" s="190"/>
    </row>
    <row r="37" spans="1:4" ht="15.5">
      <c r="A37" s="231" t="s">
        <v>37</v>
      </c>
      <c r="B37" s="315" t="s">
        <v>740</v>
      </c>
      <c r="C37" s="231"/>
      <c r="D37" s="231"/>
    </row>
    <row r="38" spans="1:4" ht="15.5">
      <c r="A38" s="190" t="s">
        <v>38</v>
      </c>
      <c r="B38" s="315" t="s">
        <v>740</v>
      </c>
      <c r="C38" s="190"/>
      <c r="D38" s="190"/>
    </row>
    <row r="39" spans="1:4" ht="15.5">
      <c r="A39" s="231" t="s">
        <v>39</v>
      </c>
      <c r="B39" s="315" t="s">
        <v>740</v>
      </c>
      <c r="C39" s="231"/>
      <c r="D39" s="231"/>
    </row>
    <row r="40" spans="1:4" ht="15.5">
      <c r="A40" s="191" t="s">
        <v>40</v>
      </c>
      <c r="B40" s="315" t="s">
        <v>740</v>
      </c>
      <c r="C40" s="191"/>
      <c r="D40" s="191"/>
    </row>
    <row r="41" spans="1:4" ht="15.5">
      <c r="A41" s="230" t="s">
        <v>41</v>
      </c>
      <c r="B41" s="315" t="s">
        <v>740</v>
      </c>
      <c r="C41" s="230"/>
      <c r="D41" s="230"/>
    </row>
    <row r="42" spans="1:4" ht="15.5">
      <c r="A42" s="190" t="s">
        <v>42</v>
      </c>
      <c r="B42" s="315" t="s">
        <v>740</v>
      </c>
      <c r="C42" s="190"/>
      <c r="D42" s="190"/>
    </row>
    <row r="43" spans="1:4" ht="15.5">
      <c r="A43" s="230" t="s">
        <v>43</v>
      </c>
      <c r="B43" s="315" t="s">
        <v>740</v>
      </c>
      <c r="C43" s="230"/>
      <c r="D43" s="230"/>
    </row>
    <row r="44" spans="1:4" ht="15.5">
      <c r="A44" s="190" t="s">
        <v>44</v>
      </c>
      <c r="B44" s="315" t="s">
        <v>740</v>
      </c>
      <c r="C44" s="190"/>
      <c r="D44" s="190"/>
    </row>
    <row r="45" spans="1:4" ht="15.5">
      <c r="A45" s="231" t="s">
        <v>45</v>
      </c>
      <c r="B45" s="315" t="s">
        <v>740</v>
      </c>
      <c r="C45" s="231"/>
      <c r="D45" s="231"/>
    </row>
    <row r="46" spans="1:4" ht="15.5">
      <c r="A46" s="191" t="s">
        <v>46</v>
      </c>
      <c r="B46" s="315" t="s">
        <v>740</v>
      </c>
      <c r="C46" s="191"/>
      <c r="D46" s="191"/>
    </row>
    <row r="47" spans="1:4" ht="15.5">
      <c r="A47" s="230" t="s">
        <v>47</v>
      </c>
      <c r="B47" s="315" t="s">
        <v>740</v>
      </c>
      <c r="C47" s="230"/>
      <c r="D47" s="230"/>
    </row>
    <row r="48" spans="1:4" ht="15.5">
      <c r="A48" s="191" t="s">
        <v>48</v>
      </c>
      <c r="B48" s="315" t="s">
        <v>740</v>
      </c>
      <c r="C48" s="191"/>
      <c r="D48" s="191"/>
    </row>
    <row r="49" spans="1:4" ht="15.5">
      <c r="A49" s="231" t="s">
        <v>49</v>
      </c>
      <c r="B49" s="315" t="s">
        <v>740</v>
      </c>
      <c r="C49" s="231"/>
      <c r="D49" s="231"/>
    </row>
    <row r="50" spans="1:4" ht="15.5">
      <c r="A50" s="191" t="s">
        <v>50</v>
      </c>
      <c r="B50" s="315" t="s">
        <v>740</v>
      </c>
      <c r="C50" s="191"/>
      <c r="D50" s="191"/>
    </row>
    <row r="51" spans="1:4" ht="15.5">
      <c r="A51" s="230" t="s">
        <v>51</v>
      </c>
      <c r="B51" s="315" t="s">
        <v>740</v>
      </c>
      <c r="C51" s="230"/>
      <c r="D51" s="230"/>
    </row>
    <row r="52" spans="1:4" ht="15.5">
      <c r="A52" s="190" t="s">
        <v>52</v>
      </c>
      <c r="B52" s="315" t="s">
        <v>740</v>
      </c>
      <c r="C52" s="190"/>
      <c r="D52" s="190"/>
    </row>
    <row r="53" spans="1:4" ht="15.5">
      <c r="A53" s="231" t="s">
        <v>53</v>
      </c>
      <c r="B53" s="315" t="s">
        <v>740</v>
      </c>
      <c r="C53" s="231"/>
      <c r="D53" s="231"/>
    </row>
    <row r="54" spans="1:4" ht="15.5">
      <c r="A54" s="191" t="s">
        <v>54</v>
      </c>
      <c r="B54" s="315" t="s">
        <v>740</v>
      </c>
      <c r="C54" s="191"/>
      <c r="D54" s="191"/>
    </row>
    <row r="55" spans="1:4" ht="31">
      <c r="A55" s="230" t="s">
        <v>55</v>
      </c>
      <c r="B55" s="315" t="s">
        <v>740</v>
      </c>
      <c r="C55" s="230"/>
      <c r="D55" s="230"/>
    </row>
    <row r="56" spans="1:4" ht="15.5">
      <c r="A56" s="190" t="s">
        <v>56</v>
      </c>
      <c r="B56" s="315" t="s">
        <v>740</v>
      </c>
      <c r="C56" s="190"/>
      <c r="D56" s="190"/>
    </row>
    <row r="57" spans="1:4" ht="15.5">
      <c r="A57" s="230" t="s">
        <v>57</v>
      </c>
      <c r="B57" s="315" t="s">
        <v>740</v>
      </c>
      <c r="C57" s="230"/>
      <c r="D57" s="230"/>
    </row>
    <row r="58" spans="1:4" ht="15.5">
      <c r="A58" s="190" t="s">
        <v>58</v>
      </c>
      <c r="B58" s="316" t="s">
        <v>742</v>
      </c>
      <c r="C58" s="190"/>
      <c r="D58" s="190"/>
    </row>
    <row r="59" spans="1:4" ht="15.5">
      <c r="A59" s="231" t="s">
        <v>59</v>
      </c>
      <c r="B59" s="316" t="s">
        <v>693</v>
      </c>
      <c r="C59" s="231"/>
      <c r="D59" s="231"/>
    </row>
    <row r="60" spans="1:4" ht="15.5">
      <c r="A60" s="191" t="s">
        <v>60</v>
      </c>
      <c r="B60" s="316" t="s">
        <v>693</v>
      </c>
      <c r="C60" s="191"/>
      <c r="D60" s="191"/>
    </row>
    <row r="61" spans="1:4" ht="15.5">
      <c r="A61" s="231" t="s">
        <v>61</v>
      </c>
      <c r="B61" s="315" t="s">
        <v>740</v>
      </c>
      <c r="C61" s="231"/>
      <c r="D61" s="231"/>
    </row>
    <row r="62" spans="1:4" ht="15.5">
      <c r="A62" s="190" t="s">
        <v>62</v>
      </c>
      <c r="B62" s="315" t="s">
        <v>740</v>
      </c>
      <c r="C62" s="190"/>
      <c r="D62" s="190"/>
    </row>
    <row r="63" spans="1:4" ht="15.5">
      <c r="A63" s="231" t="s">
        <v>63</v>
      </c>
      <c r="B63" s="315" t="s">
        <v>740</v>
      </c>
      <c r="C63" s="231"/>
      <c r="D63" s="231"/>
    </row>
    <row r="64" spans="1:4" ht="31">
      <c r="A64" s="191" t="s">
        <v>64</v>
      </c>
      <c r="B64" s="315" t="s">
        <v>740</v>
      </c>
      <c r="C64" s="191"/>
      <c r="D64" s="191"/>
    </row>
    <row r="65" spans="1:4" ht="15.5">
      <c r="A65" s="230" t="s">
        <v>65</v>
      </c>
      <c r="B65" s="315" t="s">
        <v>740</v>
      </c>
      <c r="C65" s="230"/>
      <c r="D65" s="230"/>
    </row>
    <row r="66" spans="1:4" ht="15.5">
      <c r="A66" s="191" t="s">
        <v>66</v>
      </c>
      <c r="B66" s="315" t="s">
        <v>740</v>
      </c>
      <c r="C66" s="191"/>
      <c r="D66" s="191"/>
    </row>
    <row r="67" spans="1:4" ht="15.5">
      <c r="A67" s="230" t="s">
        <v>67</v>
      </c>
      <c r="B67" s="315" t="s">
        <v>740</v>
      </c>
      <c r="C67" s="230"/>
      <c r="D67" s="230"/>
    </row>
    <row r="68" spans="1:4" ht="15.5">
      <c r="A68" s="190" t="s">
        <v>68</v>
      </c>
      <c r="B68" s="315" t="s">
        <v>740</v>
      </c>
      <c r="C68" s="190"/>
      <c r="D68" s="190"/>
    </row>
    <row r="69" spans="1:4" ht="15.5">
      <c r="A69" s="230" t="s">
        <v>69</v>
      </c>
      <c r="B69" s="315" t="s">
        <v>740</v>
      </c>
      <c r="C69" s="230"/>
      <c r="D69" s="230"/>
    </row>
    <row r="70" spans="1:4" ht="15.5">
      <c r="A70" s="191" t="s">
        <v>70</v>
      </c>
      <c r="B70" s="315" t="s">
        <v>740</v>
      </c>
      <c r="C70" s="191"/>
      <c r="D70" s="191"/>
    </row>
    <row r="71" spans="1:4" ht="15.5">
      <c r="A71" s="230" t="s">
        <v>71</v>
      </c>
      <c r="B71" s="315" t="s">
        <v>740</v>
      </c>
      <c r="C71" s="230"/>
      <c r="D71" s="230"/>
    </row>
    <row r="72" spans="1:4" ht="15.5">
      <c r="A72" s="191" t="s">
        <v>72</v>
      </c>
      <c r="B72" s="315" t="s">
        <v>740</v>
      </c>
      <c r="C72" s="191"/>
      <c r="D72" s="191"/>
    </row>
    <row r="73" spans="1:4" ht="15.5">
      <c r="A73" s="231" t="s">
        <v>73</v>
      </c>
      <c r="B73" s="315" t="s">
        <v>740</v>
      </c>
      <c r="C73" s="231"/>
      <c r="D73" s="231"/>
    </row>
    <row r="74" spans="1:4" ht="15.5">
      <c r="A74" s="190" t="s">
        <v>74</v>
      </c>
      <c r="B74" s="315" t="s">
        <v>740</v>
      </c>
      <c r="C74" s="190"/>
      <c r="D74" s="190"/>
    </row>
    <row r="75" spans="1:4" ht="15.5">
      <c r="A75" s="231" t="s">
        <v>75</v>
      </c>
      <c r="B75" s="315" t="s">
        <v>740</v>
      </c>
      <c r="C75" s="231"/>
      <c r="D75" s="231"/>
    </row>
    <row r="76" spans="1:4" ht="15.5">
      <c r="A76" s="190" t="s">
        <v>76</v>
      </c>
      <c r="B76" s="315" t="s">
        <v>740</v>
      </c>
      <c r="C76" s="190"/>
      <c r="D76" s="190"/>
    </row>
    <row r="77" spans="1:4" ht="15.5">
      <c r="A77" s="231" t="s">
        <v>77</v>
      </c>
      <c r="B77" s="315" t="s">
        <v>740</v>
      </c>
      <c r="C77" s="231"/>
      <c r="D77" s="231"/>
    </row>
    <row r="78" spans="1:4" ht="15.5">
      <c r="A78" s="191" t="s">
        <v>78</v>
      </c>
      <c r="B78" s="315" t="s">
        <v>740</v>
      </c>
      <c r="C78" s="191"/>
      <c r="D78" s="191"/>
    </row>
    <row r="79" spans="1:4" ht="15.5">
      <c r="A79" s="230" t="s">
        <v>79</v>
      </c>
      <c r="B79" s="315" t="s">
        <v>740</v>
      </c>
      <c r="C79" s="230"/>
      <c r="D79" s="230"/>
    </row>
    <row r="80" spans="1:4" ht="15.5">
      <c r="A80" s="191" t="s">
        <v>80</v>
      </c>
      <c r="B80" s="315" t="s">
        <v>740</v>
      </c>
      <c r="C80" s="191"/>
      <c r="D80" s="191"/>
    </row>
    <row r="81" spans="1:4" ht="15.5">
      <c r="A81" s="231" t="s">
        <v>81</v>
      </c>
      <c r="B81" s="315" t="s">
        <v>740</v>
      </c>
      <c r="C81" s="231"/>
      <c r="D81" s="231"/>
    </row>
    <row r="82" spans="1:4" ht="15.5">
      <c r="A82" s="190" t="s">
        <v>82</v>
      </c>
      <c r="B82" s="315" t="s">
        <v>740</v>
      </c>
      <c r="C82" s="190"/>
      <c r="D82" s="190"/>
    </row>
    <row r="83" spans="1:4" ht="15.5">
      <c r="A83" s="230" t="s">
        <v>83</v>
      </c>
      <c r="B83" s="315" t="s">
        <v>740</v>
      </c>
      <c r="C83" s="230"/>
      <c r="D83" s="230"/>
    </row>
    <row r="84" spans="1:4" ht="15.5">
      <c r="A84" s="190" t="s">
        <v>84</v>
      </c>
      <c r="B84" s="316" t="s">
        <v>742</v>
      </c>
      <c r="C84" s="190"/>
      <c r="D84" s="190"/>
    </row>
    <row r="85" spans="1:4" ht="15.5">
      <c r="A85" s="230" t="s">
        <v>85</v>
      </c>
      <c r="B85" s="315" t="s">
        <v>740</v>
      </c>
      <c r="C85" s="230"/>
      <c r="D85" s="230"/>
    </row>
    <row r="86" spans="1:4" ht="15.5">
      <c r="A86" s="190" t="s">
        <v>86</v>
      </c>
      <c r="B86" s="315" t="s">
        <v>740</v>
      </c>
      <c r="C86" s="190"/>
      <c r="D86" s="190"/>
    </row>
    <row r="87" spans="1:4" ht="15.5">
      <c r="A87" s="230" t="s">
        <v>87</v>
      </c>
      <c r="B87" s="315" t="s">
        <v>740</v>
      </c>
      <c r="C87" s="230"/>
      <c r="D87" s="230"/>
    </row>
    <row r="88" spans="1:4" ht="15.5">
      <c r="A88" s="191" t="s">
        <v>88</v>
      </c>
      <c r="B88" s="315" t="s">
        <v>740</v>
      </c>
      <c r="C88" s="191"/>
      <c r="D88" s="191"/>
    </row>
    <row r="89" spans="1:4" ht="15.5">
      <c r="A89" s="230" t="s">
        <v>89</v>
      </c>
      <c r="B89" s="315" t="s">
        <v>740</v>
      </c>
      <c r="C89" s="230"/>
      <c r="D89" s="230"/>
    </row>
    <row r="90" spans="1:4" ht="15.5">
      <c r="A90" s="191" t="s">
        <v>90</v>
      </c>
      <c r="B90" s="315" t="s">
        <v>740</v>
      </c>
      <c r="C90" s="191"/>
      <c r="D90" s="191"/>
    </row>
    <row r="91" spans="1:4" ht="15.5">
      <c r="A91" s="230" t="s">
        <v>91</v>
      </c>
      <c r="B91" s="315" t="s">
        <v>740</v>
      </c>
      <c r="C91" s="230"/>
      <c r="D91" s="230"/>
    </row>
    <row r="92" spans="1:4" ht="15.5">
      <c r="A92" s="191" t="s">
        <v>92</v>
      </c>
      <c r="B92" s="315" t="s">
        <v>740</v>
      </c>
      <c r="C92" s="191"/>
      <c r="D92" s="191"/>
    </row>
    <row r="93" spans="1:4" ht="15.5">
      <c r="A93" s="231" t="s">
        <v>93</v>
      </c>
      <c r="B93" s="315" t="s">
        <v>740</v>
      </c>
      <c r="C93" s="231"/>
      <c r="D93" s="231"/>
    </row>
    <row r="94" spans="1:4" ht="15.5">
      <c r="A94" s="191" t="s">
        <v>94</v>
      </c>
      <c r="B94" s="315" t="s">
        <v>740</v>
      </c>
      <c r="C94" s="191"/>
      <c r="D94" s="191"/>
    </row>
    <row r="95" spans="1:4" ht="15.5">
      <c r="A95" s="231" t="s">
        <v>95</v>
      </c>
      <c r="B95" s="315" t="s">
        <v>740</v>
      </c>
      <c r="C95" s="231"/>
      <c r="D95" s="231"/>
    </row>
    <row r="96" spans="1:4" ht="15.5">
      <c r="A96" s="191" t="s">
        <v>96</v>
      </c>
      <c r="B96" s="315" t="s">
        <v>740</v>
      </c>
      <c r="C96" s="191"/>
      <c r="D96" s="191"/>
    </row>
    <row r="97" spans="1:4" ht="15.5">
      <c r="A97" s="231" t="s">
        <v>97</v>
      </c>
      <c r="B97" s="315" t="s">
        <v>740</v>
      </c>
      <c r="C97" s="231"/>
      <c r="D97" s="231"/>
    </row>
    <row r="98" spans="1:4" ht="31">
      <c r="A98" s="190" t="s">
        <v>98</v>
      </c>
      <c r="B98" s="315" t="s">
        <v>740</v>
      </c>
      <c r="C98" s="190"/>
      <c r="D98" s="190"/>
    </row>
    <row r="99" spans="1:4" ht="15.5">
      <c r="A99" s="231" t="s">
        <v>99</v>
      </c>
      <c r="B99" s="315" t="s">
        <v>740</v>
      </c>
      <c r="C99" s="231"/>
      <c r="D99" s="231"/>
    </row>
    <row r="100" spans="1:4" ht="15.5">
      <c r="A100" s="191" t="s">
        <v>100</v>
      </c>
      <c r="B100" s="315" t="s">
        <v>740</v>
      </c>
      <c r="C100" s="191"/>
      <c r="D100" s="191"/>
    </row>
    <row r="101" spans="1:4" ht="31">
      <c r="A101" s="231" t="s">
        <v>101</v>
      </c>
      <c r="B101" s="315" t="s">
        <v>740</v>
      </c>
      <c r="C101" s="231"/>
      <c r="D101" s="231"/>
    </row>
    <row r="102" spans="1:4" ht="15.5">
      <c r="A102" s="191" t="s">
        <v>102</v>
      </c>
      <c r="B102" s="315" t="s">
        <v>740</v>
      </c>
      <c r="C102" s="191"/>
      <c r="D102" s="191"/>
    </row>
    <row r="103" spans="1:4" ht="15.5">
      <c r="A103" s="230" t="s">
        <v>103</v>
      </c>
      <c r="B103" s="315" t="s">
        <v>740</v>
      </c>
      <c r="C103" s="230"/>
      <c r="D103" s="230"/>
    </row>
    <row r="104" spans="1:4" ht="31">
      <c r="A104" s="190" t="s">
        <v>104</v>
      </c>
      <c r="B104" s="315" t="s">
        <v>740</v>
      </c>
      <c r="C104" s="190"/>
      <c r="D104" s="190"/>
    </row>
    <row r="105" spans="1:4" ht="15.5">
      <c r="A105" s="231" t="s">
        <v>105</v>
      </c>
      <c r="B105" s="315" t="s">
        <v>740</v>
      </c>
      <c r="C105" s="231"/>
      <c r="D105" s="231"/>
    </row>
    <row r="106" spans="1:4" ht="15.5">
      <c r="A106" s="190" t="s">
        <v>106</v>
      </c>
      <c r="B106" s="316" t="s">
        <v>693</v>
      </c>
      <c r="C106" s="190"/>
      <c r="D106" s="190"/>
    </row>
    <row r="107" spans="1:4" ht="15.5">
      <c r="A107" s="231" t="s">
        <v>107</v>
      </c>
      <c r="B107" s="315" t="s">
        <v>740</v>
      </c>
      <c r="C107" s="231"/>
      <c r="D107" s="231"/>
    </row>
    <row r="108" spans="1:4" ht="15.5">
      <c r="A108" s="191" t="s">
        <v>108</v>
      </c>
      <c r="B108" s="315" t="s">
        <v>740</v>
      </c>
      <c r="C108" s="191"/>
      <c r="D108" s="191"/>
    </row>
    <row r="109" spans="1:4" ht="15.5">
      <c r="A109" s="231" t="s">
        <v>109</v>
      </c>
      <c r="B109" s="315" t="s">
        <v>740</v>
      </c>
      <c r="C109" s="231"/>
      <c r="D109" s="231"/>
    </row>
    <row r="110" spans="1:4" ht="15.5">
      <c r="A110" s="190" t="s">
        <v>110</v>
      </c>
      <c r="B110" s="315" t="s">
        <v>740</v>
      </c>
      <c r="C110" s="190"/>
      <c r="D110" s="190"/>
    </row>
    <row r="111" spans="1:4" ht="15.5">
      <c r="A111" s="231" t="s">
        <v>111</v>
      </c>
      <c r="B111" s="315" t="s">
        <v>740</v>
      </c>
      <c r="C111" s="231"/>
      <c r="D111" s="231"/>
    </row>
    <row r="112" spans="1:4" ht="15.5">
      <c r="A112" s="191" t="s">
        <v>112</v>
      </c>
      <c r="B112" s="315" t="s">
        <v>740</v>
      </c>
      <c r="C112" s="191"/>
      <c r="D112" s="191"/>
    </row>
    <row r="113" spans="1:4" ht="15.5">
      <c r="A113" s="231" t="s">
        <v>113</v>
      </c>
      <c r="B113" s="315" t="s">
        <v>740</v>
      </c>
      <c r="C113" s="231"/>
      <c r="D113" s="231"/>
    </row>
    <row r="114" spans="1:4" ht="15.5">
      <c r="A114" s="190" t="s">
        <v>114</v>
      </c>
      <c r="B114" s="315" t="s">
        <v>740</v>
      </c>
      <c r="C114" s="190"/>
      <c r="D114" s="190"/>
    </row>
    <row r="115" spans="1:4" ht="15.5">
      <c r="A115" s="230" t="s">
        <v>115</v>
      </c>
      <c r="B115" s="315" t="s">
        <v>740</v>
      </c>
      <c r="C115" s="230"/>
      <c r="D115" s="230"/>
    </row>
    <row r="116" spans="1:4" ht="15.5">
      <c r="A116" s="191" t="s">
        <v>116</v>
      </c>
      <c r="B116" s="316" t="s">
        <v>742</v>
      </c>
      <c r="C116" s="191"/>
      <c r="D116" s="191"/>
    </row>
    <row r="117" spans="1:4" ht="15.5">
      <c r="A117" s="231" t="s">
        <v>117</v>
      </c>
      <c r="B117" s="315" t="s">
        <v>740</v>
      </c>
      <c r="C117" s="231"/>
      <c r="D117" s="231"/>
    </row>
    <row r="118" spans="1:4" ht="15.5">
      <c r="A118" s="190" t="s">
        <v>118</v>
      </c>
      <c r="B118" s="315" t="s">
        <v>740</v>
      </c>
      <c r="C118" s="190"/>
      <c r="D118" s="190"/>
    </row>
    <row r="119" spans="1:4" ht="15.5">
      <c r="A119" s="231" t="s">
        <v>119</v>
      </c>
      <c r="B119" s="315" t="s">
        <v>740</v>
      </c>
      <c r="C119" s="231"/>
      <c r="D119" s="231"/>
    </row>
    <row r="120" spans="1:4" ht="15.5">
      <c r="A120" s="190" t="s">
        <v>120</v>
      </c>
      <c r="B120" s="316" t="s">
        <v>742</v>
      </c>
      <c r="C120" s="190"/>
      <c r="D120" s="190"/>
    </row>
    <row r="121" spans="1:4" ht="15.5">
      <c r="A121" s="230" t="s">
        <v>121</v>
      </c>
      <c r="B121" s="315" t="s">
        <v>740</v>
      </c>
      <c r="C121" s="230"/>
      <c r="D121" s="230"/>
    </row>
    <row r="122" spans="1:4" ht="15.5">
      <c r="A122" s="191" t="s">
        <v>122</v>
      </c>
      <c r="B122" s="316" t="s">
        <v>742</v>
      </c>
      <c r="C122" s="191"/>
      <c r="D122" s="191"/>
    </row>
    <row r="123" spans="1:4" ht="15.5">
      <c r="A123" s="230" t="s">
        <v>123</v>
      </c>
      <c r="B123" s="316" t="s">
        <v>742</v>
      </c>
      <c r="C123" s="230"/>
      <c r="D123" s="230"/>
    </row>
    <row r="124" spans="1:4" ht="15.5">
      <c r="A124" s="191" t="s">
        <v>124</v>
      </c>
      <c r="B124" s="315" t="s">
        <v>740</v>
      </c>
      <c r="C124" s="191"/>
      <c r="D124" s="191"/>
    </row>
    <row r="125" spans="1:4" ht="15.5">
      <c r="A125" s="231" t="s">
        <v>125</v>
      </c>
      <c r="B125" s="315" t="s">
        <v>740</v>
      </c>
      <c r="C125" s="231"/>
      <c r="D125" s="231"/>
    </row>
    <row r="126" spans="1:4" ht="15.5">
      <c r="A126" s="190" t="s">
        <v>126</v>
      </c>
      <c r="B126" s="315" t="s">
        <v>740</v>
      </c>
      <c r="C126" s="190"/>
      <c r="D126" s="190"/>
    </row>
    <row r="127" spans="1:4" ht="15.5">
      <c r="A127" s="231" t="s">
        <v>127</v>
      </c>
      <c r="B127" s="315" t="s">
        <v>740</v>
      </c>
      <c r="C127" s="231"/>
      <c r="D127" s="231"/>
    </row>
    <row r="128" spans="1:4" ht="15.5">
      <c r="A128" s="191" t="s">
        <v>128</v>
      </c>
      <c r="B128" s="315" t="s">
        <v>740</v>
      </c>
      <c r="C128" s="191"/>
      <c r="D128" s="191"/>
    </row>
    <row r="129" spans="1:4" ht="15.5">
      <c r="A129" s="231" t="s">
        <v>129</v>
      </c>
      <c r="B129" s="315" t="s">
        <v>740</v>
      </c>
      <c r="C129" s="231"/>
      <c r="D129" s="231"/>
    </row>
    <row r="130" spans="1:4" ht="15.5">
      <c r="A130" s="191" t="s">
        <v>130</v>
      </c>
      <c r="B130" s="315" t="s">
        <v>740</v>
      </c>
      <c r="C130" s="191"/>
      <c r="D130" s="191"/>
    </row>
    <row r="131" spans="1:4" ht="15.5">
      <c r="A131" s="230" t="s">
        <v>131</v>
      </c>
      <c r="B131" s="315" t="s">
        <v>740</v>
      </c>
      <c r="C131" s="230"/>
      <c r="D131" s="230"/>
    </row>
    <row r="132" spans="1:4" ht="15.5">
      <c r="A132" s="191" t="s">
        <v>132</v>
      </c>
      <c r="B132" s="315" t="s">
        <v>740</v>
      </c>
      <c r="C132" s="191"/>
      <c r="D132" s="191"/>
    </row>
    <row r="133" spans="1:4" ht="31">
      <c r="A133" s="230" t="s">
        <v>133</v>
      </c>
      <c r="B133" s="315" t="s">
        <v>740</v>
      </c>
      <c r="C133" s="230"/>
      <c r="D133" s="230"/>
    </row>
    <row r="134" spans="1:4" ht="15.5">
      <c r="A134" s="191" t="s">
        <v>134</v>
      </c>
      <c r="B134" s="316" t="s">
        <v>693</v>
      </c>
      <c r="C134" s="191"/>
      <c r="D134" s="191"/>
    </row>
    <row r="135" spans="1:4" ht="15.5">
      <c r="A135" s="231" t="s">
        <v>135</v>
      </c>
      <c r="B135" s="316" t="s">
        <v>742</v>
      </c>
      <c r="C135" s="231"/>
      <c r="D135" s="231"/>
    </row>
    <row r="136" spans="1:4" ht="15.5">
      <c r="A136" s="190" t="s">
        <v>136</v>
      </c>
      <c r="B136" s="315" t="s">
        <v>740</v>
      </c>
      <c r="C136" s="190"/>
      <c r="D136" s="190"/>
    </row>
    <row r="137" spans="1:4" ht="15.5">
      <c r="A137" s="230" t="s">
        <v>137</v>
      </c>
      <c r="B137" s="315" t="s">
        <v>740</v>
      </c>
      <c r="C137" s="230"/>
      <c r="D137" s="230"/>
    </row>
    <row r="138" spans="1:4" ht="15.5">
      <c r="A138" s="191" t="s">
        <v>138</v>
      </c>
      <c r="B138" s="315" t="s">
        <v>740</v>
      </c>
      <c r="C138" s="191"/>
      <c r="D138" s="191"/>
    </row>
    <row r="139" spans="1:4" ht="15.5">
      <c r="A139" s="230" t="s">
        <v>139</v>
      </c>
      <c r="B139" s="315" t="s">
        <v>740</v>
      </c>
      <c r="C139" s="230"/>
      <c r="D139" s="230"/>
    </row>
    <row r="140" spans="1:4" ht="31">
      <c r="A140" s="191" t="s">
        <v>140</v>
      </c>
      <c r="B140" s="315" t="s">
        <v>740</v>
      </c>
      <c r="C140" s="191"/>
      <c r="D140" s="191"/>
    </row>
    <row r="141" spans="1:4" ht="15.5">
      <c r="A141" s="230" t="s">
        <v>141</v>
      </c>
      <c r="B141" s="315" t="s">
        <v>740</v>
      </c>
      <c r="C141" s="230"/>
      <c r="D141" s="230"/>
    </row>
    <row r="142" spans="1:4" ht="15.5">
      <c r="A142" s="190" t="s">
        <v>142</v>
      </c>
      <c r="B142" s="315" t="s">
        <v>740</v>
      </c>
      <c r="C142" s="190"/>
      <c r="D142" s="190"/>
    </row>
    <row r="143" spans="1:4" ht="15.5">
      <c r="A143" s="231" t="s">
        <v>143</v>
      </c>
      <c r="B143" s="315" t="s">
        <v>740</v>
      </c>
      <c r="C143" s="231"/>
      <c r="D143" s="231"/>
    </row>
    <row r="144" spans="1:4" ht="15.5">
      <c r="A144" s="190" t="s">
        <v>144</v>
      </c>
      <c r="B144" s="315" t="s">
        <v>740</v>
      </c>
      <c r="C144" s="190"/>
      <c r="D144" s="190"/>
    </row>
    <row r="145" spans="1:4" ht="15.5">
      <c r="A145" s="231" t="s">
        <v>145</v>
      </c>
      <c r="B145" s="315" t="s">
        <v>740</v>
      </c>
      <c r="C145" s="231"/>
      <c r="D145" s="231"/>
    </row>
    <row r="146" spans="1:4" ht="15.5">
      <c r="A146" s="191" t="s">
        <v>146</v>
      </c>
      <c r="B146" s="315" t="s">
        <v>740</v>
      </c>
      <c r="C146" s="191"/>
      <c r="D146" s="191"/>
    </row>
    <row r="147" spans="1:4" ht="15.5">
      <c r="A147" s="230" t="s">
        <v>147</v>
      </c>
      <c r="B147" s="315" t="s">
        <v>740</v>
      </c>
      <c r="C147" s="230"/>
      <c r="D147" s="230"/>
    </row>
    <row r="148" spans="1:4" ht="15.5">
      <c r="A148" s="190" t="s">
        <v>148</v>
      </c>
      <c r="B148" s="315" t="s">
        <v>740</v>
      </c>
      <c r="C148" s="190"/>
      <c r="D148" s="190"/>
    </row>
    <row r="149" spans="1:4" ht="15.5">
      <c r="A149" s="230" t="s">
        <v>149</v>
      </c>
      <c r="B149" s="315" t="s">
        <v>740</v>
      </c>
      <c r="C149" s="230"/>
      <c r="D149" s="230"/>
    </row>
    <row r="150" spans="1:4" ht="15.5">
      <c r="A150" s="190" t="s">
        <v>150</v>
      </c>
      <c r="B150" s="315" t="s">
        <v>740</v>
      </c>
      <c r="C150" s="190"/>
      <c r="D150" s="190"/>
    </row>
    <row r="151" spans="1:4" ht="15.5">
      <c r="A151" s="230" t="s">
        <v>151</v>
      </c>
      <c r="B151" s="315" t="s">
        <v>740</v>
      </c>
      <c r="C151" s="230"/>
      <c r="D151" s="230"/>
    </row>
    <row r="152" spans="1:4" ht="15.5">
      <c r="A152" s="191" t="s">
        <v>152</v>
      </c>
      <c r="B152" s="315" t="s">
        <v>740</v>
      </c>
      <c r="C152" s="191"/>
      <c r="D152" s="191"/>
    </row>
    <row r="153" spans="1:4" ht="15.5">
      <c r="A153" s="230" t="s">
        <v>153</v>
      </c>
      <c r="B153" s="315" t="s">
        <v>740</v>
      </c>
      <c r="C153" s="230"/>
      <c r="D153" s="230"/>
    </row>
    <row r="154" spans="1:4" ht="15.5">
      <c r="A154" s="191" t="s">
        <v>154</v>
      </c>
      <c r="B154" s="315" t="s">
        <v>740</v>
      </c>
      <c r="C154" s="191"/>
      <c r="D154" s="191"/>
    </row>
    <row r="155" spans="1:4" ht="15.5">
      <c r="A155" s="230" t="s">
        <v>155</v>
      </c>
      <c r="B155" s="315" t="s">
        <v>740</v>
      </c>
      <c r="C155" s="230"/>
      <c r="D155" s="230"/>
    </row>
    <row r="156" spans="1:4" ht="15.5">
      <c r="A156" s="190" t="s">
        <v>156</v>
      </c>
      <c r="B156" s="315" t="s">
        <v>740</v>
      </c>
      <c r="C156" s="190"/>
      <c r="D156" s="190"/>
    </row>
    <row r="157" spans="1:4" ht="15.5">
      <c r="A157" s="230" t="s">
        <v>157</v>
      </c>
      <c r="B157" s="315" t="s">
        <v>740</v>
      </c>
      <c r="C157" s="230"/>
      <c r="D157" s="230"/>
    </row>
    <row r="158" spans="1:4" ht="15.5">
      <c r="A158" s="190" t="s">
        <v>158</v>
      </c>
      <c r="B158" s="315" t="s">
        <v>740</v>
      </c>
      <c r="C158" s="190"/>
      <c r="D158" s="190"/>
    </row>
    <row r="159" spans="1:4" ht="15.5">
      <c r="A159" s="230" t="s">
        <v>159</v>
      </c>
      <c r="B159" s="315" t="s">
        <v>740</v>
      </c>
      <c r="C159" s="230"/>
      <c r="D159" s="230"/>
    </row>
    <row r="160" spans="1:4" ht="15.5">
      <c r="A160" s="190" t="s">
        <v>160</v>
      </c>
      <c r="B160" s="315" t="s">
        <v>740</v>
      </c>
      <c r="C160" s="190"/>
      <c r="D160" s="190"/>
    </row>
    <row r="161" spans="1:4" ht="15.5">
      <c r="A161" s="231" t="s">
        <v>161</v>
      </c>
      <c r="B161" s="315" t="s">
        <v>740</v>
      </c>
      <c r="C161" s="231"/>
      <c r="D161" s="231"/>
    </row>
    <row r="162" spans="1:4" ht="15.5">
      <c r="A162" s="191" t="s">
        <v>162</v>
      </c>
      <c r="B162" s="315" t="s">
        <v>740</v>
      </c>
      <c r="C162" s="191"/>
      <c r="D162" s="191"/>
    </row>
    <row r="163" spans="1:4" ht="15.5">
      <c r="A163" s="231" t="s">
        <v>163</v>
      </c>
      <c r="B163" s="315" t="s">
        <v>740</v>
      </c>
      <c r="C163" s="231"/>
      <c r="D163" s="231"/>
    </row>
    <row r="164" spans="1:4" ht="15.5">
      <c r="A164" s="191" t="s">
        <v>164</v>
      </c>
      <c r="B164" s="315" t="s">
        <v>740</v>
      </c>
      <c r="C164" s="191"/>
      <c r="D164" s="191"/>
    </row>
    <row r="165" spans="1:4" ht="15.5">
      <c r="A165" s="231" t="s">
        <v>165</v>
      </c>
      <c r="B165" s="315" t="s">
        <v>740</v>
      </c>
      <c r="C165" s="231"/>
      <c r="D165" s="231"/>
    </row>
    <row r="166" spans="1:4" ht="15.5">
      <c r="A166" s="190" t="s">
        <v>166</v>
      </c>
      <c r="B166" s="315" t="s">
        <v>740</v>
      </c>
      <c r="C166" s="190"/>
      <c r="D166" s="190"/>
    </row>
    <row r="167" spans="1:4" ht="15.5">
      <c r="A167" s="231" t="s">
        <v>167</v>
      </c>
      <c r="B167" s="315" t="s">
        <v>740</v>
      </c>
      <c r="C167" s="231"/>
      <c r="D167" s="231"/>
    </row>
    <row r="168" spans="1:4" ht="15.5">
      <c r="A168" s="190" t="s">
        <v>168</v>
      </c>
      <c r="B168" s="315" t="s">
        <v>740</v>
      </c>
      <c r="C168" s="190"/>
      <c r="D168" s="190"/>
    </row>
    <row r="169" spans="1:4" ht="15.5">
      <c r="A169" s="230" t="s">
        <v>169</v>
      </c>
      <c r="B169" s="315" t="s">
        <v>740</v>
      </c>
      <c r="C169" s="230"/>
      <c r="D169" s="230"/>
    </row>
    <row r="170" spans="1:4" ht="15.5">
      <c r="A170" s="191" t="s">
        <v>170</v>
      </c>
      <c r="B170" s="315" t="s">
        <v>740</v>
      </c>
      <c r="C170" s="191"/>
      <c r="D170" s="191"/>
    </row>
    <row r="171" spans="1:4" ht="15.5">
      <c r="A171" s="231" t="s">
        <v>171</v>
      </c>
      <c r="B171" s="315" t="s">
        <v>740</v>
      </c>
      <c r="C171" s="231"/>
      <c r="D171" s="231"/>
    </row>
    <row r="172" spans="1:4" ht="15.5">
      <c r="A172" s="190" t="s">
        <v>172</v>
      </c>
      <c r="B172" s="315" t="s">
        <v>740</v>
      </c>
      <c r="C172" s="190"/>
      <c r="D172" s="190"/>
    </row>
    <row r="173" spans="1:4" ht="15.5">
      <c r="A173" s="230" t="s">
        <v>173</v>
      </c>
      <c r="B173" s="316" t="s">
        <v>742</v>
      </c>
      <c r="C173" s="230"/>
      <c r="D173" s="230"/>
    </row>
    <row r="174" spans="1:4" ht="15.5">
      <c r="A174" s="190" t="s">
        <v>174</v>
      </c>
      <c r="B174" s="315" t="s">
        <v>740</v>
      </c>
      <c r="C174" s="190"/>
      <c r="D174" s="190"/>
    </row>
    <row r="175" spans="1:4" ht="15.5">
      <c r="A175" s="230" t="s">
        <v>175</v>
      </c>
      <c r="B175" s="315" t="s">
        <v>740</v>
      </c>
      <c r="C175" s="230"/>
      <c r="D175" s="230"/>
    </row>
    <row r="176" spans="1:4" ht="15.5">
      <c r="A176" s="191" t="s">
        <v>176</v>
      </c>
      <c r="B176" s="315" t="s">
        <v>740</v>
      </c>
      <c r="C176" s="191"/>
      <c r="D176" s="191"/>
    </row>
    <row r="177" spans="1:4" ht="15.5">
      <c r="A177" s="231" t="s">
        <v>177</v>
      </c>
      <c r="B177" s="315" t="s">
        <v>740</v>
      </c>
      <c r="C177" s="231"/>
      <c r="D177" s="231"/>
    </row>
    <row r="178" spans="1:4" ht="15.5">
      <c r="A178" s="191" t="s">
        <v>3</v>
      </c>
      <c r="B178" s="315" t="s">
        <v>740</v>
      </c>
      <c r="C178" s="191"/>
      <c r="D178" s="191"/>
    </row>
    <row r="179" spans="1:4" ht="15.5">
      <c r="A179" s="231" t="s">
        <v>178</v>
      </c>
      <c r="B179" s="315" t="s">
        <v>740</v>
      </c>
      <c r="C179" s="231"/>
      <c r="D179" s="231"/>
    </row>
    <row r="180" spans="1:4" ht="15.5">
      <c r="A180" s="191" t="s">
        <v>179</v>
      </c>
      <c r="B180" s="315" t="s">
        <v>740</v>
      </c>
      <c r="C180" s="191"/>
      <c r="D180" s="191"/>
    </row>
    <row r="181" spans="1:4" ht="15.5">
      <c r="A181" s="230" t="s">
        <v>180</v>
      </c>
      <c r="B181" s="315" t="s">
        <v>740</v>
      </c>
      <c r="C181" s="230"/>
      <c r="D181" s="230"/>
    </row>
    <row r="182" spans="1:4" ht="15.5">
      <c r="A182" s="190" t="s">
        <v>181</v>
      </c>
      <c r="B182" s="315" t="s">
        <v>740</v>
      </c>
      <c r="C182" s="190"/>
      <c r="D182" s="190"/>
    </row>
    <row r="183" spans="1:4" ht="15.5">
      <c r="A183" s="230" t="s">
        <v>182</v>
      </c>
      <c r="B183" s="315" t="s">
        <v>740</v>
      </c>
      <c r="C183" s="230"/>
      <c r="D183" s="230"/>
    </row>
    <row r="184" spans="1:4" ht="15.5">
      <c r="A184" s="190" t="s">
        <v>183</v>
      </c>
      <c r="B184" s="315" t="s">
        <v>740</v>
      </c>
      <c r="C184" s="190"/>
      <c r="D184" s="190"/>
    </row>
    <row r="185" spans="1:4" ht="15.5">
      <c r="A185" s="230" t="s">
        <v>184</v>
      </c>
      <c r="B185" s="315" t="s">
        <v>740</v>
      </c>
      <c r="C185" s="230"/>
      <c r="D185" s="230"/>
    </row>
    <row r="186" spans="1:4" ht="15.5">
      <c r="A186" s="191" t="s">
        <v>185</v>
      </c>
      <c r="B186" s="315" t="s">
        <v>740</v>
      </c>
      <c r="C186" s="191"/>
      <c r="D186" s="191"/>
    </row>
    <row r="187" spans="1:4" ht="15.5">
      <c r="A187" s="230" t="s">
        <v>186</v>
      </c>
      <c r="B187" s="315" t="s">
        <v>740</v>
      </c>
      <c r="C187" s="230"/>
      <c r="D187" s="230"/>
    </row>
    <row r="188" spans="1:4" ht="15.5">
      <c r="A188" s="191" t="s">
        <v>187</v>
      </c>
      <c r="B188" s="315" t="s">
        <v>740</v>
      </c>
      <c r="C188" s="191"/>
      <c r="D188" s="191"/>
    </row>
    <row r="189" spans="1:4" ht="31">
      <c r="A189" s="231" t="s">
        <v>188</v>
      </c>
      <c r="B189" s="315" t="s">
        <v>740</v>
      </c>
      <c r="C189" s="231"/>
      <c r="D189" s="231"/>
    </row>
    <row r="190" spans="1:4" ht="15.5">
      <c r="A190" s="190" t="s">
        <v>189</v>
      </c>
      <c r="B190" s="315" t="s">
        <v>740</v>
      </c>
      <c r="C190" s="190"/>
      <c r="D190" s="190"/>
    </row>
    <row r="191" spans="1:4" ht="15.5">
      <c r="A191" s="230" t="s">
        <v>190</v>
      </c>
      <c r="B191" s="315" t="s">
        <v>740</v>
      </c>
      <c r="C191" s="230"/>
      <c r="D191" s="230"/>
    </row>
    <row r="192" spans="1:4" ht="15.5">
      <c r="A192" s="190" t="s">
        <v>191</v>
      </c>
      <c r="B192" s="315" t="s">
        <v>740</v>
      </c>
      <c r="C192" s="190"/>
      <c r="D192" s="190"/>
    </row>
    <row r="193" spans="1:4" ht="15.5">
      <c r="A193" s="230" t="s">
        <v>192</v>
      </c>
      <c r="B193" s="315" t="s">
        <v>740</v>
      </c>
      <c r="C193" s="230"/>
      <c r="D193" s="230"/>
    </row>
    <row r="194" spans="1:4" ht="15.5">
      <c r="A194" s="191" t="s">
        <v>193</v>
      </c>
      <c r="B194" s="315" t="s">
        <v>740</v>
      </c>
      <c r="C194" s="191"/>
      <c r="D194" s="191"/>
    </row>
    <row r="195" spans="1:4" ht="15.5">
      <c r="A195" s="231" t="s">
        <v>194</v>
      </c>
      <c r="B195" s="315" t="s">
        <v>740</v>
      </c>
      <c r="C195" s="231"/>
      <c r="D195" s="231"/>
    </row>
    <row r="196" spans="1:4" ht="15.5">
      <c r="A196" s="190" t="s">
        <v>195</v>
      </c>
      <c r="B196" s="315" t="s">
        <v>740</v>
      </c>
      <c r="C196" s="190"/>
      <c r="D196" s="190"/>
    </row>
    <row r="197" spans="1:4" ht="15.5">
      <c r="A197" s="230" t="s">
        <v>196</v>
      </c>
      <c r="B197" s="315" t="s">
        <v>740</v>
      </c>
      <c r="C197" s="230"/>
      <c r="D197" s="230"/>
    </row>
    <row r="198" spans="1:4" ht="15.5">
      <c r="A198" s="190" t="s">
        <v>197</v>
      </c>
      <c r="B198" s="315" t="s">
        <v>740</v>
      </c>
      <c r="C198" s="190"/>
      <c r="D198" s="190"/>
    </row>
    <row r="199" spans="1:4" ht="15.5">
      <c r="A199" s="230" t="s">
        <v>198</v>
      </c>
      <c r="B199" s="315" t="s">
        <v>740</v>
      </c>
      <c r="C199" s="230"/>
      <c r="D199" s="230"/>
    </row>
    <row r="200" spans="1:4" ht="15.5">
      <c r="A200" s="190" t="s">
        <v>199</v>
      </c>
      <c r="B200" s="315" t="s">
        <v>740</v>
      </c>
      <c r="C200" s="190"/>
      <c r="D200" s="190"/>
    </row>
    <row r="201" spans="1:4" ht="15.5">
      <c r="A201" s="230" t="s">
        <v>200</v>
      </c>
      <c r="B201" s="315" t="s">
        <v>740</v>
      </c>
      <c r="C201" s="230"/>
      <c r="D201" s="230"/>
    </row>
    <row r="202" spans="1:4" ht="15.5">
      <c r="A202" s="191" t="s">
        <v>201</v>
      </c>
      <c r="B202" s="315" t="s">
        <v>740</v>
      </c>
      <c r="C202" s="191"/>
      <c r="D202" s="191"/>
    </row>
    <row r="203" spans="1:4" ht="15.5">
      <c r="A203" s="231" t="s">
        <v>202</v>
      </c>
      <c r="B203" s="316" t="s">
        <v>742</v>
      </c>
      <c r="C203" s="231"/>
      <c r="D203" s="231"/>
    </row>
    <row r="204" spans="1:4" ht="15.5">
      <c r="A204" s="190" t="s">
        <v>203</v>
      </c>
      <c r="B204" s="316" t="s">
        <v>693</v>
      </c>
      <c r="C204" s="190"/>
      <c r="D204" s="190"/>
    </row>
    <row r="205" spans="1:4" ht="15.5">
      <c r="A205" s="231" t="s">
        <v>204</v>
      </c>
      <c r="B205" s="315" t="s">
        <v>740</v>
      </c>
      <c r="C205" s="231"/>
      <c r="D205" s="231"/>
    </row>
    <row r="206" spans="1:4" ht="15.5">
      <c r="A206" s="191" t="s">
        <v>205</v>
      </c>
      <c r="B206" s="315" t="s">
        <v>740</v>
      </c>
      <c r="C206" s="191"/>
      <c r="D206" s="191"/>
    </row>
    <row r="207" spans="1:4" ht="15.5">
      <c r="A207" s="230" t="s">
        <v>206</v>
      </c>
      <c r="B207" s="315" t="s">
        <v>740</v>
      </c>
      <c r="C207" s="230"/>
      <c r="D207" s="230"/>
    </row>
    <row r="208" spans="1:4" ht="15.5">
      <c r="A208" s="190" t="s">
        <v>207</v>
      </c>
      <c r="B208" s="315" t="s">
        <v>740</v>
      </c>
      <c r="C208" s="190"/>
      <c r="D208" s="190"/>
    </row>
    <row r="209" spans="1:4" ht="15.5">
      <c r="A209" s="230" t="s">
        <v>208</v>
      </c>
      <c r="B209" s="315" t="s">
        <v>740</v>
      </c>
      <c r="C209" s="230"/>
      <c r="D209" s="230"/>
    </row>
    <row r="210" spans="1:4" ht="15.5">
      <c r="A210" s="191" t="s">
        <v>209</v>
      </c>
      <c r="B210" s="315" t="s">
        <v>740</v>
      </c>
      <c r="C210" s="191"/>
      <c r="D210" s="191"/>
    </row>
    <row r="211" spans="1:4" ht="15.5">
      <c r="A211" s="230" t="s">
        <v>210</v>
      </c>
      <c r="B211" s="315" t="s">
        <v>740</v>
      </c>
      <c r="C211" s="230"/>
      <c r="D211" s="230"/>
    </row>
    <row r="212" spans="1:4" ht="15.5">
      <c r="A212" s="190" t="s">
        <v>211</v>
      </c>
      <c r="B212" s="315" t="s">
        <v>740</v>
      </c>
      <c r="C212" s="190"/>
      <c r="D212" s="190"/>
    </row>
    <row r="213" spans="1:4" ht="15.5">
      <c r="A213" s="230" t="s">
        <v>212</v>
      </c>
      <c r="B213" s="316" t="s">
        <v>693</v>
      </c>
      <c r="C213" s="230"/>
      <c r="D213" s="230"/>
    </row>
    <row r="214" spans="1:4" ht="15.5">
      <c r="A214" s="191" t="s">
        <v>213</v>
      </c>
      <c r="B214" s="316" t="s">
        <v>693</v>
      </c>
      <c r="C214" s="191"/>
      <c r="D214" s="191"/>
    </row>
    <row r="215" spans="1:4" ht="15.5">
      <c r="A215" s="230" t="s">
        <v>214</v>
      </c>
      <c r="B215" s="315" t="s">
        <v>740</v>
      </c>
      <c r="C215" s="230"/>
      <c r="D215" s="230"/>
    </row>
    <row r="216" spans="1:4" ht="15.5">
      <c r="A216" s="190" t="s">
        <v>215</v>
      </c>
      <c r="B216" s="315" t="s">
        <v>740</v>
      </c>
      <c r="C216" s="190"/>
      <c r="D216" s="190"/>
    </row>
    <row r="217" spans="1:4" ht="15.5">
      <c r="A217" s="230" t="s">
        <v>216</v>
      </c>
      <c r="B217" s="316" t="s">
        <v>742</v>
      </c>
      <c r="C217" s="230"/>
      <c r="D217" s="230"/>
    </row>
    <row r="218" spans="1:4" ht="15.5">
      <c r="A218" s="191" t="s">
        <v>217</v>
      </c>
      <c r="B218" s="315" t="s">
        <v>740</v>
      </c>
      <c r="C218" s="191"/>
      <c r="D218" s="191"/>
    </row>
    <row r="219" spans="1:4" ht="15.5">
      <c r="A219" s="231" t="s">
        <v>218</v>
      </c>
      <c r="B219" s="315" t="s">
        <v>740</v>
      </c>
      <c r="C219" s="231"/>
      <c r="D219" s="231"/>
    </row>
    <row r="220" spans="1:4" ht="31">
      <c r="A220" s="191" t="s">
        <v>219</v>
      </c>
      <c r="B220" s="315" t="s">
        <v>740</v>
      </c>
      <c r="C220" s="191"/>
      <c r="D220" s="191"/>
    </row>
    <row r="221" spans="1:4" ht="15.5">
      <c r="A221" s="230" t="s">
        <v>220</v>
      </c>
      <c r="B221" s="315" t="s">
        <v>740</v>
      </c>
      <c r="C221" s="230"/>
      <c r="D221" s="230"/>
    </row>
    <row r="222" spans="1:4" ht="15.5">
      <c r="A222" s="190" t="s">
        <v>221</v>
      </c>
      <c r="B222" s="316" t="s">
        <v>693</v>
      </c>
      <c r="C222" s="190"/>
      <c r="D222" s="190"/>
    </row>
    <row r="223" spans="1:4" ht="15.5">
      <c r="A223" s="230" t="s">
        <v>222</v>
      </c>
      <c r="B223" s="315" t="s">
        <v>740</v>
      </c>
      <c r="C223" s="230"/>
      <c r="D223" s="230"/>
    </row>
    <row r="224" spans="1:4" ht="15.5">
      <c r="A224" s="190" t="s">
        <v>223</v>
      </c>
      <c r="B224" s="316" t="s">
        <v>742</v>
      </c>
      <c r="C224" s="190"/>
      <c r="D224" s="190"/>
    </row>
    <row r="225" spans="1:4" ht="15.5">
      <c r="A225" s="230" t="s">
        <v>224</v>
      </c>
      <c r="B225" s="315" t="s">
        <v>740</v>
      </c>
      <c r="C225" s="230"/>
      <c r="D225" s="230"/>
    </row>
    <row r="226" spans="1:4" ht="15.5">
      <c r="A226" s="191" t="s">
        <v>225</v>
      </c>
      <c r="B226" s="315" t="s">
        <v>740</v>
      </c>
      <c r="C226" s="191"/>
      <c r="D226" s="191"/>
    </row>
    <row r="227" spans="1:4" ht="15.5">
      <c r="A227" s="231" t="s">
        <v>226</v>
      </c>
      <c r="B227" s="315" t="s">
        <v>740</v>
      </c>
      <c r="C227" s="231"/>
      <c r="D227" s="231"/>
    </row>
    <row r="228" spans="1:4" ht="31">
      <c r="A228" s="190" t="s">
        <v>227</v>
      </c>
      <c r="B228" s="315" t="s">
        <v>740</v>
      </c>
      <c r="C228" s="190"/>
      <c r="D228" s="190"/>
    </row>
    <row r="229" spans="1:4" ht="15.5">
      <c r="A229" s="230" t="s">
        <v>228</v>
      </c>
      <c r="B229" s="315" t="s">
        <v>740</v>
      </c>
      <c r="C229" s="230"/>
      <c r="D229" s="230"/>
    </row>
    <row r="230" spans="1:4" ht="15.5">
      <c r="A230" s="191" t="s">
        <v>229</v>
      </c>
      <c r="B230" s="316" t="s">
        <v>693</v>
      </c>
      <c r="C230" s="191"/>
      <c r="D230" s="191"/>
    </row>
    <row r="231" spans="1:4" ht="31">
      <c r="A231" s="231" t="s">
        <v>230</v>
      </c>
      <c r="B231" s="316" t="s">
        <v>742</v>
      </c>
      <c r="C231" s="231"/>
      <c r="D231" s="231"/>
    </row>
    <row r="232" spans="1:4" ht="31">
      <c r="A232" s="190" t="s">
        <v>231</v>
      </c>
      <c r="B232" s="316" t="s">
        <v>742</v>
      </c>
      <c r="C232" s="190"/>
      <c r="D232" s="190"/>
    </row>
    <row r="233" spans="1:4" ht="31">
      <c r="A233" s="230" t="s">
        <v>232</v>
      </c>
      <c r="B233" s="315" t="s">
        <v>740</v>
      </c>
      <c r="C233" s="230"/>
      <c r="D233" s="230"/>
    </row>
    <row r="234" spans="1:4" ht="31">
      <c r="A234" s="190" t="s">
        <v>233</v>
      </c>
      <c r="B234" s="315" t="s">
        <v>740</v>
      </c>
      <c r="C234" s="190"/>
      <c r="D234" s="190"/>
    </row>
    <row r="235" spans="1:4" ht="15.5">
      <c r="A235" s="231" t="s">
        <v>234</v>
      </c>
      <c r="B235" s="316" t="s">
        <v>693</v>
      </c>
      <c r="C235" s="231"/>
      <c r="D235" s="231"/>
    </row>
    <row r="236" spans="1:4" ht="15.5">
      <c r="A236" s="191" t="s">
        <v>235</v>
      </c>
      <c r="B236" s="315" t="s">
        <v>740</v>
      </c>
      <c r="C236" s="191"/>
      <c r="D236" s="191"/>
    </row>
    <row r="237" spans="1:4" ht="15.5">
      <c r="A237" s="231" t="s">
        <v>236</v>
      </c>
      <c r="B237" s="315" t="s">
        <v>740</v>
      </c>
      <c r="C237" s="231"/>
      <c r="D237" s="231"/>
    </row>
    <row r="238" spans="1:4" ht="15.5">
      <c r="A238" s="190" t="s">
        <v>237</v>
      </c>
      <c r="B238" s="315" t="s">
        <v>740</v>
      </c>
      <c r="C238" s="190"/>
      <c r="D238" s="190"/>
    </row>
    <row r="239" spans="1:4" ht="31">
      <c r="A239" s="231" t="s">
        <v>238</v>
      </c>
      <c r="B239" s="315" t="s">
        <v>740</v>
      </c>
      <c r="C239" s="231"/>
      <c r="D239" s="231"/>
    </row>
    <row r="240" spans="1:4" ht="31">
      <c r="A240" s="191" t="s">
        <v>239</v>
      </c>
      <c r="B240" s="315" t="s">
        <v>740</v>
      </c>
      <c r="C240" s="191"/>
      <c r="D240" s="191"/>
    </row>
    <row r="241" spans="1:4" ht="31">
      <c r="A241" s="230" t="s">
        <v>240</v>
      </c>
      <c r="B241" s="315" t="s">
        <v>740</v>
      </c>
      <c r="C241" s="230"/>
      <c r="D241" s="230"/>
    </row>
    <row r="242" spans="1:4" ht="15.5">
      <c r="A242" s="190" t="s">
        <v>241</v>
      </c>
      <c r="B242" s="315" t="s">
        <v>740</v>
      </c>
      <c r="C242" s="190"/>
      <c r="D242" s="190"/>
    </row>
    <row r="243" spans="1:4" ht="15.5">
      <c r="A243" s="230" t="s">
        <v>242</v>
      </c>
      <c r="B243" s="316" t="s">
        <v>742</v>
      </c>
      <c r="C243" s="230"/>
      <c r="D243" s="230"/>
    </row>
    <row r="244" spans="1:4" ht="15.5">
      <c r="A244" s="191" t="s">
        <v>243</v>
      </c>
      <c r="B244" s="316" t="s">
        <v>693</v>
      </c>
      <c r="C244" s="191"/>
      <c r="D244" s="191"/>
    </row>
    <row r="245" spans="1:4" ht="15.5">
      <c r="A245" s="230" t="s">
        <v>244</v>
      </c>
      <c r="B245" s="315" t="s">
        <v>740</v>
      </c>
      <c r="C245" s="230"/>
      <c r="D245" s="230"/>
    </row>
    <row r="246" spans="1:4" ht="15.5">
      <c r="A246" s="191" t="s">
        <v>245</v>
      </c>
      <c r="B246" s="315" t="s">
        <v>740</v>
      </c>
      <c r="C246" s="191"/>
      <c r="D246" s="191"/>
    </row>
    <row r="247" spans="1:4" ht="15.5">
      <c r="A247" s="230" t="s">
        <v>246</v>
      </c>
      <c r="B247" s="315" t="s">
        <v>740</v>
      </c>
      <c r="C247" s="230"/>
      <c r="D247" s="230"/>
    </row>
    <row r="248" spans="1:4" ht="15.5">
      <c r="A248" s="190" t="s">
        <v>247</v>
      </c>
      <c r="B248" s="315" t="s">
        <v>740</v>
      </c>
      <c r="C248" s="190"/>
      <c r="D248" s="190"/>
    </row>
    <row r="249" spans="1:4" ht="15.5">
      <c r="A249" s="231" t="s">
        <v>248</v>
      </c>
      <c r="B249" s="315" t="s">
        <v>740</v>
      </c>
      <c r="C249" s="231"/>
      <c r="D249" s="231"/>
    </row>
    <row r="250" spans="1:4" ht="15.5">
      <c r="A250" s="190" t="s">
        <v>249</v>
      </c>
      <c r="B250" s="315" t="s">
        <v>740</v>
      </c>
      <c r="C250" s="190"/>
      <c r="D250" s="190"/>
    </row>
    <row r="251" spans="1:4" ht="15.5">
      <c r="A251" s="231" t="s">
        <v>250</v>
      </c>
      <c r="B251" s="315" t="s">
        <v>740</v>
      </c>
      <c r="C251" s="231"/>
      <c r="D251" s="231"/>
    </row>
    <row r="252" spans="1:4" ht="15.5">
      <c r="A252" s="191" t="s">
        <v>251</v>
      </c>
      <c r="B252" s="315" t="s">
        <v>740</v>
      </c>
      <c r="C252" s="191"/>
      <c r="D252" s="191"/>
    </row>
    <row r="253" spans="1:4" ht="15.5">
      <c r="A253" s="231" t="s">
        <v>252</v>
      </c>
      <c r="B253" s="315" t="s">
        <v>740</v>
      </c>
      <c r="C253" s="231"/>
      <c r="D253" s="231"/>
    </row>
    <row r="254" spans="1:4" ht="15.5">
      <c r="A254" s="190" t="s">
        <v>253</v>
      </c>
      <c r="B254" s="315" t="s">
        <v>740</v>
      </c>
      <c r="C254" s="190"/>
      <c r="D254" s="190"/>
    </row>
    <row r="255" spans="1:4" ht="15.5">
      <c r="A255" s="230" t="s">
        <v>254</v>
      </c>
      <c r="B255" s="315" t="s">
        <v>740</v>
      </c>
      <c r="C255" s="230"/>
      <c r="D255" s="230"/>
    </row>
    <row r="256" spans="1:4" ht="15.5">
      <c r="A256" s="191" t="s">
        <v>255</v>
      </c>
      <c r="B256" s="315" t="s">
        <v>740</v>
      </c>
      <c r="C256" s="191"/>
      <c r="D256" s="191"/>
    </row>
    <row r="257" spans="1:4" ht="15.5">
      <c r="A257" s="230" t="s">
        <v>256</v>
      </c>
      <c r="B257" s="315" t="s">
        <v>740</v>
      </c>
      <c r="C257" s="230"/>
      <c r="D257" s="230"/>
    </row>
    <row r="258" spans="1:4" ht="31">
      <c r="A258" s="190" t="s">
        <v>257</v>
      </c>
      <c r="B258" s="315" t="s">
        <v>740</v>
      </c>
      <c r="C258" s="190"/>
      <c r="D258" s="190"/>
    </row>
    <row r="259" spans="1:4" ht="15.5">
      <c r="A259" s="230" t="s">
        <v>258</v>
      </c>
      <c r="B259" s="315" t="s">
        <v>740</v>
      </c>
      <c r="C259" s="230"/>
      <c r="D259" s="230"/>
    </row>
    <row r="260" spans="1:4" ht="15.5">
      <c r="A260" s="191" t="s">
        <v>259</v>
      </c>
      <c r="B260" s="315" t="s">
        <v>740</v>
      </c>
      <c r="C260" s="191"/>
      <c r="D260" s="191"/>
    </row>
    <row r="261" spans="1:4" ht="15.5">
      <c r="A261" s="231" t="s">
        <v>260</v>
      </c>
      <c r="B261" s="315" t="s">
        <v>740</v>
      </c>
      <c r="C261" s="231"/>
      <c r="D261" s="231"/>
    </row>
    <row r="262" spans="1:4" ht="15.5">
      <c r="A262" s="191" t="s">
        <v>261</v>
      </c>
      <c r="B262" s="315" t="s">
        <v>740</v>
      </c>
      <c r="C262" s="191"/>
      <c r="D262" s="191"/>
    </row>
    <row r="263" spans="1:4" ht="15.5">
      <c r="A263" s="231" t="s">
        <v>262</v>
      </c>
      <c r="B263" s="315" t="s">
        <v>740</v>
      </c>
      <c r="C263" s="231"/>
      <c r="D263" s="231"/>
    </row>
    <row r="264" spans="1:4" ht="15.5">
      <c r="A264" s="190" t="s">
        <v>263</v>
      </c>
      <c r="B264" s="315" t="s">
        <v>740</v>
      </c>
      <c r="C264" s="190"/>
      <c r="D264" s="190"/>
    </row>
    <row r="265" spans="1:4" ht="15.5">
      <c r="A265" s="231" t="s">
        <v>264</v>
      </c>
      <c r="B265" s="315" t="s">
        <v>740</v>
      </c>
      <c r="C265" s="231"/>
      <c r="D265" s="231"/>
    </row>
    <row r="266" spans="1:4" ht="15.5">
      <c r="A266" s="191" t="s">
        <v>265</v>
      </c>
      <c r="B266" s="315" t="s">
        <v>740</v>
      </c>
      <c r="C266" s="191"/>
      <c r="D266" s="191"/>
    </row>
    <row r="267" spans="1:4" ht="15.5">
      <c r="A267" s="231" t="s">
        <v>266</v>
      </c>
      <c r="B267" s="315" t="s">
        <v>740</v>
      </c>
      <c r="C267" s="231"/>
      <c r="D267" s="231"/>
    </row>
    <row r="268" spans="1:4" ht="15.5">
      <c r="A268" s="191" t="s">
        <v>267</v>
      </c>
      <c r="B268" s="315" t="s">
        <v>740</v>
      </c>
      <c r="C268" s="191"/>
      <c r="D268" s="191"/>
    </row>
    <row r="269" spans="1:4" ht="15.5">
      <c r="A269" s="231" t="s">
        <v>268</v>
      </c>
      <c r="B269" s="315" t="s">
        <v>740</v>
      </c>
      <c r="C269" s="231"/>
      <c r="D269" s="231"/>
    </row>
    <row r="270" spans="1:4" ht="15.5">
      <c r="A270" s="191" t="s">
        <v>269</v>
      </c>
      <c r="B270" s="315" t="s">
        <v>740</v>
      </c>
      <c r="C270" s="191"/>
      <c r="D270" s="191"/>
    </row>
    <row r="271" spans="1:4" ht="15.5">
      <c r="A271" s="231" t="s">
        <v>270</v>
      </c>
      <c r="B271" s="315" t="s">
        <v>740</v>
      </c>
      <c r="C271" s="231"/>
      <c r="D271" s="231"/>
    </row>
    <row r="272" spans="1:4" ht="15.5">
      <c r="A272" s="190" t="s">
        <v>271</v>
      </c>
      <c r="B272" s="315" t="s">
        <v>740</v>
      </c>
      <c r="C272" s="190"/>
      <c r="D272" s="190"/>
    </row>
    <row r="273" spans="1:4" ht="15.5">
      <c r="A273" s="230" t="s">
        <v>272</v>
      </c>
      <c r="B273" s="315" t="s">
        <v>740</v>
      </c>
      <c r="C273" s="230"/>
      <c r="D273" s="230"/>
    </row>
    <row r="274" spans="1:4" ht="15.5">
      <c r="A274" s="191" t="s">
        <v>273</v>
      </c>
      <c r="B274" s="315" t="s">
        <v>740</v>
      </c>
      <c r="C274" s="191"/>
      <c r="D274" s="191"/>
    </row>
    <row r="275" spans="1:4" ht="15.5">
      <c r="A275" s="231" t="s">
        <v>274</v>
      </c>
      <c r="B275" s="315" t="s">
        <v>740</v>
      </c>
      <c r="C275" s="231"/>
      <c r="D275" s="231"/>
    </row>
    <row r="276" spans="1:4" ht="15.5">
      <c r="A276" s="190" t="s">
        <v>275</v>
      </c>
      <c r="B276" s="315" t="s">
        <v>740</v>
      </c>
      <c r="C276" s="190"/>
      <c r="D276" s="190"/>
    </row>
    <row r="277" spans="1:4" ht="15.5">
      <c r="A277" s="231" t="s">
        <v>276</v>
      </c>
      <c r="B277" s="315" t="s">
        <v>740</v>
      </c>
      <c r="C277" s="231"/>
      <c r="D277" s="231"/>
    </row>
    <row r="278" spans="1:4" ht="15.5">
      <c r="A278" s="191" t="s">
        <v>277</v>
      </c>
      <c r="B278" s="316" t="s">
        <v>742</v>
      </c>
      <c r="C278" s="191"/>
      <c r="D278" s="191"/>
    </row>
    <row r="279" spans="1:4" ht="15.5">
      <c r="A279" s="231" t="s">
        <v>278</v>
      </c>
      <c r="B279" s="315" t="s">
        <v>740</v>
      </c>
      <c r="C279" s="231"/>
      <c r="D279" s="231"/>
    </row>
    <row r="280" spans="1:4" ht="15.5">
      <c r="A280" s="191" t="s">
        <v>279</v>
      </c>
      <c r="B280" s="315" t="s">
        <v>740</v>
      </c>
      <c r="C280" s="191"/>
      <c r="D280" s="191"/>
    </row>
    <row r="281" spans="1:4" ht="15.5">
      <c r="A281" s="230" t="s">
        <v>280</v>
      </c>
      <c r="B281" s="315" t="s">
        <v>740</v>
      </c>
      <c r="C281" s="230"/>
      <c r="D281" s="230"/>
    </row>
    <row r="282" spans="1:4" ht="15.5">
      <c r="A282" s="191" t="s">
        <v>281</v>
      </c>
      <c r="B282" s="315" t="s">
        <v>740</v>
      </c>
      <c r="C282" s="191"/>
      <c r="D282" s="191"/>
    </row>
    <row r="283" spans="1:4" ht="15.5">
      <c r="A283" s="231" t="s">
        <v>282</v>
      </c>
      <c r="B283" s="315" t="s">
        <v>740</v>
      </c>
      <c r="C283" s="231"/>
      <c r="D283" s="231"/>
    </row>
    <row r="284" spans="1:4" ht="31">
      <c r="A284" s="190" t="s">
        <v>283</v>
      </c>
      <c r="B284" s="316" t="s">
        <v>742</v>
      </c>
      <c r="C284" s="190"/>
      <c r="D284" s="190"/>
    </row>
    <row r="285" spans="1:4" ht="15.5">
      <c r="A285" s="230" t="s">
        <v>284</v>
      </c>
      <c r="B285" s="315" t="s">
        <v>740</v>
      </c>
      <c r="C285" s="230"/>
      <c r="D285" s="230"/>
    </row>
    <row r="286" spans="1:4" ht="15.5">
      <c r="A286" s="191" t="s">
        <v>285</v>
      </c>
      <c r="B286" s="315" t="s">
        <v>740</v>
      </c>
      <c r="C286" s="191"/>
      <c r="D286" s="191"/>
    </row>
    <row r="287" spans="1:4" ht="15.5">
      <c r="A287" s="230" t="s">
        <v>286</v>
      </c>
      <c r="B287" s="315" t="s">
        <v>740</v>
      </c>
      <c r="C287" s="230"/>
      <c r="D287" s="230"/>
    </row>
    <row r="288" spans="1:4" ht="15.5">
      <c r="A288" s="190" t="s">
        <v>287</v>
      </c>
      <c r="B288" s="316" t="s">
        <v>742</v>
      </c>
      <c r="C288" s="190"/>
      <c r="D288" s="190"/>
    </row>
    <row r="289" spans="1:4" ht="15.5">
      <c r="A289" s="230" t="s">
        <v>288</v>
      </c>
      <c r="B289" s="315" t="s">
        <v>740</v>
      </c>
      <c r="C289" s="230"/>
      <c r="D289" s="230"/>
    </row>
    <row r="290" spans="1:4" ht="15.5">
      <c r="A290" s="190" t="s">
        <v>289</v>
      </c>
      <c r="B290" s="315" t="s">
        <v>740</v>
      </c>
      <c r="C290" s="190"/>
      <c r="D290" s="190"/>
    </row>
    <row r="291" spans="1:4" ht="31">
      <c r="A291" s="230" t="s">
        <v>290</v>
      </c>
      <c r="B291" s="316" t="s">
        <v>742</v>
      </c>
      <c r="C291" s="230"/>
      <c r="D291" s="230"/>
    </row>
    <row r="292" spans="1:4" ht="31">
      <c r="A292" s="190" t="s">
        <v>291</v>
      </c>
      <c r="B292" s="315" t="s">
        <v>740</v>
      </c>
      <c r="C292" s="190"/>
      <c r="D292" s="190"/>
    </row>
    <row r="293" spans="1:4" ht="31">
      <c r="A293" s="231" t="s">
        <v>292</v>
      </c>
      <c r="B293" s="315" t="s">
        <v>740</v>
      </c>
      <c r="C293" s="231"/>
      <c r="D293" s="231"/>
    </row>
    <row r="294" spans="1:4" ht="31">
      <c r="A294" s="191" t="s">
        <v>293</v>
      </c>
      <c r="B294" s="315" t="s">
        <v>740</v>
      </c>
      <c r="C294" s="191"/>
      <c r="D294" s="191"/>
    </row>
    <row r="295" spans="1:4" ht="31">
      <c r="A295" s="231" t="s">
        <v>294</v>
      </c>
      <c r="B295" s="315" t="s">
        <v>740</v>
      </c>
      <c r="C295" s="231"/>
      <c r="D295" s="231"/>
    </row>
    <row r="296" spans="1:4" ht="15.5">
      <c r="A296" s="190" t="s">
        <v>295</v>
      </c>
      <c r="B296" s="315" t="s">
        <v>740</v>
      </c>
      <c r="C296" s="190"/>
      <c r="D296" s="190"/>
    </row>
    <row r="297" spans="1:4" ht="15.5">
      <c r="A297" s="230" t="s">
        <v>296</v>
      </c>
      <c r="B297" s="315" t="s">
        <v>740</v>
      </c>
      <c r="C297" s="230"/>
      <c r="D297" s="230"/>
    </row>
    <row r="298" spans="1:4" ht="31">
      <c r="A298" s="191" t="s">
        <v>297</v>
      </c>
      <c r="B298" s="315" t="s">
        <v>740</v>
      </c>
      <c r="C298" s="191"/>
      <c r="D298" s="191"/>
    </row>
    <row r="299" spans="1:4" ht="31">
      <c r="A299" s="230" t="s">
        <v>298</v>
      </c>
      <c r="B299" s="315" t="s">
        <v>740</v>
      </c>
      <c r="C299" s="230"/>
      <c r="D299" s="230"/>
    </row>
    <row r="300" spans="1:4" ht="15.5">
      <c r="A300" s="191" t="s">
        <v>299</v>
      </c>
      <c r="B300" s="315" t="s">
        <v>740</v>
      </c>
      <c r="C300" s="191"/>
      <c r="D300" s="191"/>
    </row>
    <row r="301" spans="1:4" ht="31">
      <c r="A301" s="231" t="s">
        <v>300</v>
      </c>
      <c r="B301" s="315" t="s">
        <v>740</v>
      </c>
      <c r="C301" s="231"/>
      <c r="D301" s="231"/>
    </row>
    <row r="302" spans="1:4" ht="15.5">
      <c r="A302" s="190" t="s">
        <v>301</v>
      </c>
      <c r="B302" s="315" t="s">
        <v>740</v>
      </c>
      <c r="C302" s="190"/>
      <c r="D302" s="190"/>
    </row>
    <row r="303" spans="1:4" ht="15.5">
      <c r="A303" s="230" t="s">
        <v>302</v>
      </c>
      <c r="B303" s="315" t="s">
        <v>740</v>
      </c>
      <c r="C303" s="230"/>
      <c r="D303" s="230"/>
    </row>
    <row r="304" spans="1:4" ht="15.5">
      <c r="A304" s="190" t="s">
        <v>303</v>
      </c>
      <c r="B304" s="315" t="s">
        <v>740</v>
      </c>
      <c r="C304" s="190"/>
      <c r="D304" s="190"/>
    </row>
    <row r="305" spans="1:4" ht="15.5">
      <c r="A305" s="230" t="s">
        <v>304</v>
      </c>
      <c r="B305" s="315" t="s">
        <v>740</v>
      </c>
      <c r="C305" s="230"/>
      <c r="D305" s="230"/>
    </row>
    <row r="306" spans="1:4" ht="15.5">
      <c r="A306" s="191" t="s">
        <v>305</v>
      </c>
      <c r="B306" s="315" t="s">
        <v>740</v>
      </c>
      <c r="C306" s="191"/>
      <c r="D306" s="191"/>
    </row>
    <row r="307" spans="1:4" ht="15.5">
      <c r="A307" s="231" t="s">
        <v>306</v>
      </c>
      <c r="B307" s="315" t="s">
        <v>740</v>
      </c>
      <c r="C307" s="231"/>
      <c r="D307" s="231"/>
    </row>
    <row r="308" spans="1:4" ht="15.5">
      <c r="A308" s="190" t="s">
        <v>307</v>
      </c>
      <c r="B308" s="315" t="s">
        <v>740</v>
      </c>
      <c r="C308" s="190"/>
      <c r="D308" s="190"/>
    </row>
    <row r="309" spans="1:4" ht="16" thickBot="1">
      <c r="A309" s="230" t="s">
        <v>308</v>
      </c>
      <c r="B309" s="315" t="s">
        <v>740</v>
      </c>
      <c r="C309" s="230"/>
      <c r="D309" s="230"/>
    </row>
    <row r="310" spans="1:4" ht="16.5" thickTop="1" thickBot="1">
      <c r="A310" s="207">
        <f>SUBTOTAL(103,Tabelas!$A$2:$A$309)</f>
        <v>307</v>
      </c>
      <c r="B310" s="317"/>
      <c r="C310" s="254"/>
      <c r="D310" s="254"/>
    </row>
    <row r="311" spans="1:4" ht="15.5">
      <c r="A311" s="18"/>
      <c r="B311" s="318"/>
      <c r="C311" s="18"/>
      <c r="D311" s="18"/>
    </row>
    <row r="312" spans="1:4" ht="31">
      <c r="A312" s="25">
        <v>1</v>
      </c>
      <c r="B312" s="25">
        <f t="shared" ref="B312" si="0">A312+1</f>
        <v>2</v>
      </c>
      <c r="C312" s="25"/>
      <c r="D312" s="25"/>
    </row>
  </sheetData>
  <autoFilter ref="A1:A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21</vt:i4>
      </vt:variant>
    </vt:vector>
  </HeadingPairs>
  <TitlesOfParts>
    <vt:vector size="29" baseType="lpstr">
      <vt:lpstr>Formulário</vt:lpstr>
      <vt:lpstr>Anexo I</vt:lpstr>
      <vt:lpstr>Anexo II</vt:lpstr>
      <vt:lpstr>Anexo III</vt:lpstr>
      <vt:lpstr>NQ</vt:lpstr>
      <vt:lpstr>CO</vt:lpstr>
      <vt:lpstr>Simulador HCC</vt:lpstr>
      <vt:lpstr>Tabelas</vt:lpstr>
      <vt:lpstr>Tabelas!_Toc85403521</vt:lpstr>
      <vt:lpstr>'Anexo I'!Print_Area</vt:lpstr>
      <vt:lpstr>'Anexo II'!Print_Area</vt:lpstr>
      <vt:lpstr>'Anexo III'!Print_Area</vt:lpstr>
      <vt:lpstr>CO!Print_Area</vt:lpstr>
      <vt:lpstr>Formulário!Print_Area</vt:lpstr>
      <vt:lpstr>NQ!Print_Area</vt:lpstr>
      <vt:lpstr>'Simulador HCC'!Print_Area</vt:lpstr>
      <vt:lpstr>'Anexo I'!Print_Titles</vt:lpstr>
      <vt:lpstr>'Anexo II'!Print_Titles</vt:lpstr>
      <vt:lpstr>'Anexo III'!Print_Titles</vt:lpstr>
      <vt:lpstr>NQ!Print_Titles</vt:lpstr>
      <vt:lpstr>'Simulador HCC'!Print_Titles</vt:lpstr>
      <vt:lpstr>'Anexo III'!SH25_BD</vt:lpstr>
      <vt:lpstr>SH25_BD</vt:lpstr>
      <vt:lpstr>'Anexo III'!SH26abc</vt:lpstr>
      <vt:lpstr>SH26abc</vt:lpstr>
      <vt:lpstr>'Anexo III'!SH26d</vt:lpstr>
      <vt:lpstr>SH26d</vt:lpstr>
      <vt:lpstr>'Anexo III'!SH26e</vt:lpstr>
      <vt:lpstr>SH26e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</dc:creator>
  <cp:lastModifiedBy>Rui Estríbio</cp:lastModifiedBy>
  <cp:lastPrinted>2022-05-23T11:21:25Z</cp:lastPrinted>
  <dcterms:created xsi:type="dcterms:W3CDTF">2019-03-25T15:44:45Z</dcterms:created>
  <dcterms:modified xsi:type="dcterms:W3CDTF">2022-05-23T11:23:06Z</dcterms:modified>
</cp:coreProperties>
</file>